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Work\Midori\Excel Screenshots\Advanced Roadmap\"/>
    </mc:Choice>
  </mc:AlternateContent>
  <xr:revisionPtr revIDLastSave="0" documentId="13_ncr:1_{913FF7E3-2A51-47FB-BE5F-2BC563662702}" xr6:coauthVersionLast="47" xr6:coauthVersionMax="47" xr10:uidLastSave="{00000000-0000-0000-0000-000000000000}"/>
  <bookViews>
    <workbookView xWindow="-15" yWindow="0" windowWidth="27675" windowHeight="13530" firstSheet="1" activeTab="3" xr2:uid="{00000000-000D-0000-FFFF-FFFF00000000}"/>
  </bookViews>
  <sheets>
    <sheet name="Resource Utilization" sheetId="2" r:id="rId1"/>
    <sheet name="Resource Utilization Chart" sheetId="8" r:id="rId2"/>
    <sheet name="Resource Cost" sheetId="4" r:id="rId3"/>
    <sheet name="Resource Cost Chart" sheetId="10" r:id="rId4"/>
    <sheet name="Status Report" sheetId="6" r:id="rId5"/>
    <sheet name="Status Report Chart" sheetId="11" r:id="rId6"/>
    <sheet name="Issue Navigator" sheetId="1" r:id="rId7"/>
  </sheets>
  <calcPr calcId="191029"/>
  <pivotCaches>
    <pivotCache cacheId="0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N9" i="1"/>
  <c r="O58" i="1"/>
  <c r="O52" i="1" s="1"/>
  <c r="O50" i="1" s="1"/>
  <c r="O45" i="1" s="1"/>
  <c r="O36" i="1" s="1"/>
  <c r="O29" i="1" s="1"/>
  <c r="O26" i="1" s="1"/>
  <c r="O17" i="1" s="1"/>
  <c r="P52" i="1"/>
  <c r="P50" i="1" s="1"/>
  <c r="P45" i="1" s="1"/>
  <c r="P36" i="1" s="1"/>
  <c r="P29" i="1" s="1"/>
  <c r="P26" i="1" s="1"/>
  <c r="P17" i="1" s="1"/>
  <c r="O53" i="1"/>
  <c r="O42" i="1"/>
  <c r="P42" i="1"/>
  <c r="P37" i="1"/>
  <c r="P18" i="1"/>
  <c r="P10" i="1"/>
  <c r="P9" i="1" s="1"/>
  <c r="P3" i="1"/>
  <c r="P2" i="1" s="1"/>
  <c r="Q2" i="1" s="1"/>
  <c r="O37" i="1"/>
  <c r="O18" i="1"/>
  <c r="O10" i="1"/>
  <c r="O9" i="1" s="1"/>
  <c r="O6" i="1"/>
  <c r="O3" i="1"/>
  <c r="N42" i="1"/>
  <c r="N37" i="1"/>
  <c r="N26" i="1"/>
  <c r="N18" i="1"/>
  <c r="N10" i="1"/>
  <c r="N6" i="1"/>
  <c r="N2" i="1" s="1"/>
  <c r="N3" i="1"/>
  <c r="N58" i="1"/>
  <c r="N53" i="1"/>
  <c r="N45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2" i="1"/>
  <c r="N17" i="1" l="1"/>
  <c r="Q9" i="1"/>
  <c r="Q17" i="1"/>
  <c r="Q36" i="1"/>
  <c r="Q52" i="1"/>
  <c r="N36" i="1"/>
  <c r="N52" i="1"/>
  <c r="B62" i="1"/>
</calcChain>
</file>

<file path=xl/sharedStrings.xml><?xml version="1.0" encoding="utf-8"?>
<sst xmlns="http://schemas.openxmlformats.org/spreadsheetml/2006/main" count="452" uniqueCount="172">
  <si>
    <t>T</t>
  </si>
  <si>
    <t>Key</t>
  </si>
  <si>
    <t>Summary</t>
  </si>
  <si>
    <t>Status</t>
  </si>
  <si>
    <t>Parent Link</t>
  </si>
  <si>
    <t>Epic Link</t>
  </si>
  <si>
    <t>Target start</t>
  </si>
  <si>
    <t>Target end</t>
  </si>
  <si>
    <t>Team</t>
  </si>
  <si>
    <t>Original story points</t>
  </si>
  <si>
    <t>Initiative</t>
  </si>
  <si>
    <t>RUBBERBALL-14</t>
  </si>
  <si>
    <t>Power sources</t>
  </si>
  <si>
    <t>To Do</t>
  </si>
  <si>
    <t/>
  </si>
  <si>
    <t>FitBand Team</t>
  </si>
  <si>
    <t>Epic</t>
  </si>
  <si>
    <t>RUBBERBALL-16</t>
  </si>
  <si>
    <t>Battery</t>
  </si>
  <si>
    <t>RUBBERBALL-14 Power sources</t>
  </si>
  <si>
    <t>Task</t>
  </si>
  <si>
    <t>RUBBERBALL-19</t>
  </si>
  <si>
    <t>Call the Power API to gather information about device battery</t>
  </si>
  <si>
    <t>RUBBERBALL-18</t>
  </si>
  <si>
    <t>RUBBERBALL-15</t>
  </si>
  <si>
    <t>Charger</t>
  </si>
  <si>
    <t>Story</t>
  </si>
  <si>
    <t>FITBAND-30</t>
  </si>
  <si>
    <t>As a consumer, I want to be sure that my charger is touch safe</t>
  </si>
  <si>
    <t>RUBBERBALL-17</t>
  </si>
  <si>
    <t>Use the Charger object to represent the events associated with a charger</t>
  </si>
  <si>
    <t>FITBAND-54</t>
  </si>
  <si>
    <t>Sharing training data</t>
  </si>
  <si>
    <t>Under development</t>
  </si>
  <si>
    <t>FITBAND-507</t>
  </si>
  <si>
    <t>Data  transmission</t>
  </si>
  <si>
    <t>FITBAND-54 Sharing training data</t>
  </si>
  <si>
    <t>Sensors Team</t>
  </si>
  <si>
    <t>FITBAND-48</t>
  </si>
  <si>
    <t>Data transfer between paired FitBand devices</t>
  </si>
  <si>
    <t>FITBAND-13</t>
  </si>
  <si>
    <t>Transfer the data to the mobile device once a second</t>
  </si>
  <si>
    <t>FITBAND-34</t>
  </si>
  <si>
    <t>Access FitBand through WiFi</t>
  </si>
  <si>
    <t>Bug</t>
  </si>
  <si>
    <t>FITBAND-42</t>
  </si>
  <si>
    <t>Friend list upload process has failed with message "not in sync: resp=0×00"</t>
  </si>
  <si>
    <t>FITBAND-47</t>
  </si>
  <si>
    <t>FITBAND-29</t>
  </si>
  <si>
    <t>Connect FitBand-Bluetooth module</t>
  </si>
  <si>
    <t>Analytics Team</t>
  </si>
  <si>
    <t>FITBAND-503</t>
  </si>
  <si>
    <t>Tracking training data</t>
  </si>
  <si>
    <t>FITBAND-4</t>
  </si>
  <si>
    <t>Data collection</t>
  </si>
  <si>
    <t>FITBAND-503 Tracking training data</t>
  </si>
  <si>
    <t>FITBAND-37</t>
  </si>
  <si>
    <t>Connect FitBand-Battery</t>
  </si>
  <si>
    <t>FITBAND-46</t>
  </si>
  <si>
    <t>Run [Serial Monitor] on FitBand IDE to check if the accelerometer works fine</t>
  </si>
  <si>
    <t>FITBAND-25</t>
  </si>
  <si>
    <t>With accelerometer measure x axis / y axis / z axis values</t>
  </si>
  <si>
    <t>FITBAND-6</t>
  </si>
  <si>
    <t>Android app check steps using collected data provided from FitBand</t>
  </si>
  <si>
    <t>FITBAND-8</t>
  </si>
  <si>
    <t>Save calorie data, so the progress can be monitored in a monthly/daily/hourly graph</t>
  </si>
  <si>
    <t>FITBAND-27</t>
  </si>
  <si>
    <t>Use Android app to find out an interval that user’s movement increase dramatically</t>
  </si>
  <si>
    <t>FITBAND-11</t>
  </si>
  <si>
    <t>Check the accelerometer data 20 times in every 1 second</t>
  </si>
  <si>
    <t>FITBAND-474</t>
  </si>
  <si>
    <t>Metrics calculation</t>
  </si>
  <si>
    <t>FITBAND-5</t>
  </si>
  <si>
    <t>Calculate calories and steps using sensor data</t>
  </si>
  <si>
    <t>FITBAND-28</t>
  </si>
  <si>
    <t>FITBAND-52</t>
  </si>
  <si>
    <t>Gather cumulative burned calorie data every hour on Timeline</t>
  </si>
  <si>
    <t>FITBAND-53</t>
  </si>
  <si>
    <t>Draw a graph from the data from the accelerometer</t>
  </si>
  <si>
    <t>FITBAND-36</t>
  </si>
  <si>
    <t>Connect FitBand-Accelerometer</t>
  </si>
  <si>
    <t>FITBAND-39</t>
  </si>
  <si>
    <t>Disconnect when idle</t>
  </si>
  <si>
    <t>FITBAND-40</t>
  </si>
  <si>
    <t>Import metrics data</t>
  </si>
  <si>
    <t>FITBAND-43</t>
  </si>
  <si>
    <t>Verify every module can use metrics readings</t>
  </si>
  <si>
    <t>FITBAND-51</t>
  </si>
  <si>
    <t>RUBBERBALL-9</t>
  </si>
  <si>
    <t>Next generation smart sensors</t>
  </si>
  <si>
    <t>RUBBERBALL-11</t>
  </si>
  <si>
    <t>Touch sensors</t>
  </si>
  <si>
    <t>RUBBERBALL-9 Next generation smart sensors</t>
  </si>
  <si>
    <t>RUBBERBALL-10</t>
  </si>
  <si>
    <t>Build in fingerprint sensor</t>
  </si>
  <si>
    <t>RUBBERBALL-12</t>
  </si>
  <si>
    <t>Add body temperature sensor</t>
  </si>
  <si>
    <t>RUBBERBALL-13</t>
  </si>
  <si>
    <t>Body presence sensor</t>
  </si>
  <si>
    <t>FITBAND-506</t>
  </si>
  <si>
    <t>Allow to set sensor reading frequency</t>
  </si>
  <si>
    <t>FITBAND-469</t>
  </si>
  <si>
    <t>Movement sensors</t>
  </si>
  <si>
    <t>FITBAND-442</t>
  </si>
  <si>
    <t>Build in accelerometer</t>
  </si>
  <si>
    <t>FITBAND-447</t>
  </si>
  <si>
    <t>Build in tilt sensor</t>
  </si>
  <si>
    <t>FITBAND-487</t>
  </si>
  <si>
    <t>Environmental sensors</t>
  </si>
  <si>
    <t>FITBAND-441</t>
  </si>
  <si>
    <t>Add environment temperature sensor</t>
  </si>
  <si>
    <t>FITBAND-488</t>
  </si>
  <si>
    <t>FITBAND-489</t>
  </si>
  <si>
    <t>Add color sensor</t>
  </si>
  <si>
    <t>FITBAND-490</t>
  </si>
  <si>
    <t>Introduce smoke and gas sensors</t>
  </si>
  <si>
    <t>FITBAND-491</t>
  </si>
  <si>
    <t>Light sensor</t>
  </si>
  <si>
    <t>FITBAND-492</t>
  </si>
  <si>
    <t>Ultrasonic sensor</t>
  </si>
  <si>
    <t>FITBAND-500</t>
  </si>
  <si>
    <t>Smart home integrations</t>
  </si>
  <si>
    <t>FITBAND-493</t>
  </si>
  <si>
    <t>Smart door integration</t>
  </si>
  <si>
    <t>FITBAND-500 Smart home integrations</t>
  </si>
  <si>
    <t>FITBAND-495</t>
  </si>
  <si>
    <t>As a user, I want my FitBand tracker to integrate with my Smart Home system, so I can control my front door</t>
  </si>
  <si>
    <t>FITBAND-494</t>
  </si>
  <si>
    <t>Integrate the Smart Door lock protocol in FitBand source code</t>
  </si>
  <si>
    <t>FITBAND-497</t>
  </si>
  <si>
    <t>Show alerts on FitBand screen, when Smart Door is opened</t>
  </si>
  <si>
    <t>FITBAND-498</t>
  </si>
  <si>
    <t>Add ability to open and lock front door from FitBand</t>
  </si>
  <si>
    <t>FITBAND-504</t>
  </si>
  <si>
    <t>Smart appliances integration</t>
  </si>
  <si>
    <t>FITBAND-505</t>
  </si>
  <si>
    <t>FITBAND-499</t>
  </si>
  <si>
    <t>FITBAND-41</t>
  </si>
  <si>
    <t>Created at 28/Jun/19 12:37 PM by Levente Szabo with Better Excel Exporter for Jira</t>
  </si>
  <si>
    <t>help »</t>
  </si>
  <si>
    <t>As a user, I want my FitBand to integrate with Smart Home system, so I can control home appliances</t>
  </si>
  <si>
    <t xml:space="preserve">Calculate burned calories based on user’s weight and steps, and accumulates data </t>
  </si>
  <si>
    <t>Year</t>
  </si>
  <si>
    <t>Month</t>
  </si>
  <si>
    <t>Day</t>
  </si>
  <si>
    <t>Cost</t>
  </si>
  <si>
    <t>Original estimate</t>
  </si>
  <si>
    <t>Logged hours</t>
  </si>
  <si>
    <t>Initiative progress</t>
  </si>
  <si>
    <t>Row Labels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</si>
  <si>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</si>
  <si>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</si>
  <si>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</si>
  <si>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</si>
  <si>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</si>
  <si>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</si>
  <si>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</si>
  <si>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</si>
  <si>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</si>
  <si>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</si>
  <si>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</si>
  <si>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Grand Total</t>
  </si>
  <si>
    <t>Sum of Original story points</t>
  </si>
  <si>
    <t>Sum of Cost</t>
  </si>
  <si>
    <t>Sum of Logged hours</t>
  </si>
  <si>
    <t>Sum of Original estimate</t>
  </si>
  <si>
    <t>Build in humidity sensor</t>
  </si>
  <si>
    <t>As a user, I want to install the app, so I can pair the mobile device with FitBand</t>
  </si>
  <si>
    <t>As a user, I want to see feedback from FitBand if the connection exists</t>
  </si>
  <si>
    <t>Use the Battery object to represents the properties of a device's battery</t>
  </si>
  <si>
    <t>Add ability to control the Smart Window blinds and shades from FitBand</t>
  </si>
  <si>
    <t>Add Smart Coffee Machine control panel to the FitBand interface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</si>
</sst>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m/yyyy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color indexed="12"/>
      <name val="Calibri"/>
    </font>
    <font>
      <sz val="11"/>
      <color theme="1"/>
      <name val="Calibri"/>
      <family val="2"/>
      <scheme val="minor"/>
    </font>
    <font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1" fillId="3" borderId="0" xfId="0" applyNumberFormat="1" applyFont="1" applyFill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7" fillId="0" borderId="0" xfId="0" applyNumberFormat="1" applyFont="1" applyAlignment="1">
      <alignment vertical="top" wrapText="1"/>
    </xf>
    <xf numFmtId="165" fontId="1" fillId="3" borderId="0" xfId="0" applyNumberFormat="1" applyFont="1" applyFill="1" applyAlignment="1">
      <alignment vertical="top" wrapText="1"/>
    </xf>
    <xf numFmtId="165" fontId="2" fillId="0" borderId="0" xfId="0" applyNumberFormat="1" applyFont="1" applyAlignment="1">
      <alignment vertical="top" wrapText="1"/>
    </xf>
    <xf numFmtId="165" fontId="2" fillId="0" borderId="0" xfId="0" applyNumberFormat="1" applyFont="1" applyBorder="1" applyAlignment="1">
      <alignment vertical="top" wrapText="1"/>
    </xf>
    <xf numFmtId="1" fontId="1" fillId="3" borderId="0" xfId="0" applyNumberFormat="1" applyFont="1" applyFill="1" applyAlignment="1">
      <alignment vertical="top" wrapText="1"/>
    </xf>
    <xf numFmtId="9" fontId="1" fillId="3" borderId="0" xfId="0" applyNumberFormat="1" applyFont="1" applyFill="1" applyAlignment="1">
      <alignment vertical="top" wrapText="1"/>
    </xf>
    <xf numFmtId="1" fontId="2" fillId="0" borderId="0" xfId="0" applyNumberFormat="1" applyFont="1" applyBorder="1" applyAlignment="1">
      <alignment vertical="top" wrapText="1"/>
    </xf>
    <xf numFmtId="1" fontId="2" fillId="0" borderId="0" xfId="0" applyNumberFormat="1" applyFont="1" applyAlignment="1">
      <alignment vertical="top" wrapText="1"/>
    </xf>
    <xf numFmtId="1" fontId="1" fillId="2" borderId="1" xfId="0" applyNumberFormat="1" applyFont="1" applyFill="1" applyBorder="1" applyAlignment="1">
      <alignment vertical="top" wrapText="1"/>
    </xf>
    <xf numFmtId="9" fontId="2" fillId="0" borderId="0" xfId="0" applyNumberFormat="1" applyFont="1" applyAlignment="1">
      <alignment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65" fontId="0" fillId="0" borderId="0" xfId="0" applyNumberFormat="1"/>
  </cellXfs>
  <cellStyles count="2">
    <cellStyle name="Hyperlink" xfId="1" builtinId="8"/>
    <cellStyle name="Normal" xfId="0" builtinId="0"/>
  </cellStyles>
  <dxfs count="3">
    <dxf>
      <numFmt numFmtId="165" formatCode="&quot;$&quot;#,##0"/>
    </dxf>
    <dxf>
      <numFmt numFmtId="165" formatCode="&quot;$&quot;#,##0"/>
    </dxf>
    <dxf>
      <numFmt numFmtId="165" formatCode="&quot;$&quot;#,##0"/>
    </dxf>
  </dxfs>
  <tableStyles count="0" defaultTableStyle="TableStyleMedium9" defaultPivotStyle="PivotStyleLight16"/>
  <colors>
    <mruColors>
      <color rgb="FFDDDDDD"/>
      <color rgb="FF0000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[jira-advanced-roadmap-portfolio-report.xlsx]Resource Utilization!PivotTable1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Story points assigned to teams per month</a:t>
            </a:r>
            <a:endParaRPr lang="en-GB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rgbClr val="FF0000"/>
          </a:solidFill>
          <a:ln>
            <a:noFill/>
          </a:ln>
          <a:effectLst/>
        </c:spPr>
      </c:pivotFmt>
      <c:pivotFmt>
        <c:idx val="4"/>
        <c:spPr>
          <a:solidFill>
            <a:srgbClr val="FF0000"/>
          </a:solidFill>
          <a:ln>
            <a:noFill/>
          </a:ln>
          <a:effectLst/>
        </c:spPr>
      </c:pivotFmt>
      <c:pivotFmt>
        <c:idx val="5"/>
        <c:spPr>
          <a:solidFill>
            <a:srgbClr val="FF0000"/>
          </a:solidFill>
          <a:ln>
            <a:noFill/>
          </a:ln>
          <a:effectLst/>
        </c:spPr>
      </c:pivotFmt>
      <c:pivotFmt>
        <c:idx val="6"/>
        <c:spPr>
          <a:solidFill>
            <a:srgbClr val="FF0000"/>
          </a:solidFill>
          <a:ln>
            <a:noFill/>
          </a:ln>
          <a:effectLst/>
        </c:spPr>
      </c:pivotFmt>
      <c:pivotFmt>
        <c:idx val="7"/>
        <c:spPr>
          <a:solidFill>
            <a:srgbClr val="FF0000"/>
          </a:solidFill>
          <a:ln>
            <a:noFill/>
          </a:ln>
          <a:effectLst/>
        </c:spPr>
      </c:pivotFmt>
      <c:pivotFmt>
        <c:idx val="8"/>
        <c:spPr>
          <a:solidFill>
            <a:srgbClr val="00B050"/>
          </a:solidFill>
          <a:ln>
            <a:noFill/>
          </a:ln>
          <a:effectLst/>
        </c:spPr>
      </c:pivotFmt>
      <c:pivotFmt>
        <c:idx val="9"/>
        <c:spPr>
          <a:solidFill>
            <a:srgbClr val="00B050"/>
          </a:solidFill>
          <a:ln>
            <a:noFill/>
          </a:ln>
          <a:effectLst/>
        </c:spPr>
      </c:pivotFmt>
      <c:pivotFmt>
        <c:idx val="10"/>
        <c:spPr>
          <a:solidFill>
            <a:srgbClr val="00B050"/>
          </a:solidFill>
          <a:ln>
            <a:noFill/>
          </a:ln>
          <a:effectLst/>
        </c:spPr>
      </c:pivotFmt>
      <c:pivotFmt>
        <c:idx val="11"/>
        <c:spPr>
          <a:solidFill>
            <a:srgbClr val="00B05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'Resource Utilization'!$B$1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302-4BDB-9FC8-345774994D3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02-4BDB-9FC8-345774994D3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95-4447-AAF7-3FD33AD6ECA9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02-4BDB-9FC8-345774994D34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795-4447-AAF7-3FD33AD6ECA9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795-4447-AAF7-3FD33AD6ECA9}"/>
              </c:ext>
            </c:extLst>
          </c:dPt>
          <c:dPt>
            <c:idx val="1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795-4447-AAF7-3FD33AD6ECA9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302-4BDB-9FC8-345774994D34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302-4BDB-9FC8-345774994D34}"/>
              </c:ext>
            </c:extLst>
          </c:dPt>
          <c:cat>
            <c:multiLvlStrRef>
              <c:f>'Resource Utilization'!$A$2:$A$32</c:f>
              <c:multiLvlStrCache>
                <c:ptCount val="19"/>
                <c:lvl>
                  <c:pt idx="0">
                    <c:v>Sensors Team</c:v>
                  </c:pt>
                  <c:pt idx="1">
                    <c:v>FitBand Team</c:v>
                  </c:pt>
                  <c:pt idx="2">
                    <c:v>Sensors Team</c:v>
                  </c:pt>
                  <c:pt idx="3">
                    <c:v>FitBand Team</c:v>
                  </c:pt>
                  <c:pt idx="4">
                    <c:v>Sensors Team</c:v>
                  </c:pt>
                  <c:pt idx="5">
                    <c:v>Sensors Team</c:v>
                  </c:pt>
                  <c:pt idx="6">
                    <c:v>FitBand Team</c:v>
                  </c:pt>
                  <c:pt idx="7">
                    <c:v>FitBand Team</c:v>
                  </c:pt>
                  <c:pt idx="8">
                    <c:v>Sensors Team</c:v>
                  </c:pt>
                  <c:pt idx="9">
                    <c:v>FitBand Team</c:v>
                  </c:pt>
                  <c:pt idx="10">
                    <c:v>Analytics Team</c:v>
                  </c:pt>
                  <c:pt idx="11">
                    <c:v>FitBand Team</c:v>
                  </c:pt>
                  <c:pt idx="12">
                    <c:v>FitBand Team</c:v>
                  </c:pt>
                  <c:pt idx="13">
                    <c:v>Analytics Team</c:v>
                  </c:pt>
                  <c:pt idx="14">
                    <c:v>FitBand Team</c:v>
                  </c:pt>
                  <c:pt idx="15">
                    <c:v>Analytics Team</c:v>
                  </c:pt>
                  <c:pt idx="16">
                    <c:v>Sensors Team</c:v>
                  </c:pt>
                  <c:pt idx="17">
                    <c:v>Analytics Team</c:v>
                  </c:pt>
                  <c:pt idx="18">
                    <c:v>FitBand Team</c:v>
                  </c:pt>
                </c:lvl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5">
                    <c:v>May</c:v>
                  </c:pt>
                  <c:pt idx="7">
                    <c:v>Jun</c:v>
                  </c:pt>
                  <c:pt idx="9">
                    <c:v>Jul</c:v>
                  </c:pt>
                  <c:pt idx="11">
                    <c:v>Aug</c:v>
                  </c:pt>
                  <c:pt idx="12">
                    <c:v>Sep</c:v>
                  </c:pt>
                  <c:pt idx="14">
                    <c:v>Oct</c:v>
                  </c:pt>
                  <c:pt idx="17">
                    <c:v>Nov</c:v>
                  </c:pt>
                </c:lvl>
              </c:multiLvlStrCache>
            </c:multiLvlStrRef>
          </c:cat>
          <c:val>
            <c:numRef>
              <c:f>'Resource Utilization'!$B$2:$B$32</c:f>
              <c:numCache>
                <c:formatCode>General</c:formatCode>
                <c:ptCount val="19"/>
                <c:pt idx="0">
                  <c:v>14</c:v>
                </c:pt>
                <c:pt idx="1">
                  <c:v>7</c:v>
                </c:pt>
                <c:pt idx="2">
                  <c:v>41</c:v>
                </c:pt>
                <c:pt idx="3">
                  <c:v>48</c:v>
                </c:pt>
                <c:pt idx="4">
                  <c:v>19</c:v>
                </c:pt>
                <c:pt idx="5">
                  <c:v>16</c:v>
                </c:pt>
                <c:pt idx="6">
                  <c:v>14</c:v>
                </c:pt>
                <c:pt idx="7">
                  <c:v>91</c:v>
                </c:pt>
                <c:pt idx="8">
                  <c:v>12</c:v>
                </c:pt>
                <c:pt idx="9">
                  <c:v>243</c:v>
                </c:pt>
                <c:pt idx="10">
                  <c:v>7</c:v>
                </c:pt>
                <c:pt idx="11">
                  <c:v>56</c:v>
                </c:pt>
                <c:pt idx="12">
                  <c:v>24</c:v>
                </c:pt>
                <c:pt idx="13">
                  <c:v>20</c:v>
                </c:pt>
                <c:pt idx="14">
                  <c:v>98</c:v>
                </c:pt>
                <c:pt idx="15">
                  <c:v>57</c:v>
                </c:pt>
                <c:pt idx="16">
                  <c:v>39</c:v>
                </c:pt>
                <c:pt idx="17">
                  <c:v>98</c:v>
                </c:pt>
                <c:pt idx="1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2-4BDB-9FC8-345774994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913360"/>
        <c:axId val="178914608"/>
      </c:barChart>
      <c:catAx>
        <c:axId val="17891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914608"/>
        <c:crosses val="autoZero"/>
        <c:auto val="1"/>
        <c:lblAlgn val="ctr"/>
        <c:lblOffset val="100"/>
        <c:noMultiLvlLbl val="0"/>
      </c:catAx>
      <c:valAx>
        <c:axId val="17891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913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[jira-advanced-roadmap-portfolio-report.xlsx]Resource Cost!PivotTable3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Total cost of work per Epic by Teams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rgbClr val="00B050"/>
          </a:solidFill>
          <a:ln>
            <a:noFill/>
          </a:ln>
          <a:effectLst/>
        </c:spPr>
      </c:pivotFmt>
      <c:pivotFmt>
        <c:idx val="3"/>
        <c:spPr>
          <a:solidFill>
            <a:srgbClr val="00B050"/>
          </a:solidFill>
          <a:ln>
            <a:noFill/>
          </a:ln>
          <a:effectLst/>
        </c:spPr>
      </c:pivotFmt>
      <c:pivotFmt>
        <c:idx val="4"/>
        <c:spPr>
          <a:solidFill>
            <a:srgbClr val="FF0000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rgbClr val="FF0000"/>
          </a:solidFill>
          <a:ln>
            <a:noFill/>
          </a:ln>
          <a:effectLst/>
        </c:spPr>
      </c:pivotFmt>
      <c:pivotFmt>
        <c:idx val="7"/>
        <c:spPr>
          <a:solidFill>
            <a:srgbClr val="00B050"/>
          </a:solidFill>
          <a:ln>
            <a:noFill/>
          </a:ln>
          <a:effectLst/>
        </c:spPr>
      </c:pivotFmt>
      <c:pivotFmt>
        <c:idx val="8"/>
        <c:spPr>
          <a:solidFill>
            <a:srgbClr val="00B050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rgbClr val="FF0000"/>
          </a:solidFill>
          <a:ln>
            <a:noFill/>
          </a:ln>
          <a:effectLst/>
        </c:spPr>
      </c:pivotFmt>
      <c:pivotFmt>
        <c:idx val="11"/>
        <c:spPr>
          <a:solidFill>
            <a:srgbClr val="00B050"/>
          </a:solidFill>
          <a:ln>
            <a:noFill/>
          </a:ln>
          <a:effectLst/>
        </c:spPr>
      </c:pivotFmt>
      <c:pivotFmt>
        <c:idx val="12"/>
        <c:spPr>
          <a:solidFill>
            <a:srgbClr val="00B050"/>
          </a:solidFill>
          <a:ln>
            <a:noFill/>
          </a:ln>
          <a:effectLst/>
        </c:spP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rgbClr val="FF0000"/>
          </a:solidFill>
          <a:ln>
            <a:noFill/>
          </a:ln>
          <a:effectLst/>
        </c:spPr>
      </c:pivotFmt>
      <c:pivotFmt>
        <c:idx val="15"/>
        <c:spPr>
          <a:solidFill>
            <a:srgbClr val="00B050"/>
          </a:solidFill>
          <a:ln>
            <a:noFill/>
          </a:ln>
          <a:effectLst/>
        </c:spPr>
      </c:pivotFmt>
      <c:pivotFmt>
        <c:idx val="16"/>
        <c:spPr>
          <a:solidFill>
            <a:srgbClr val="00B050"/>
          </a:solidFill>
          <a:ln>
            <a:noFill/>
          </a:ln>
          <a:effectLst/>
        </c:spPr>
      </c:pivotFmt>
      <c:pivotFmt>
        <c:idx val="17"/>
        <c:spPr>
          <a:solidFill>
            <a:srgbClr val="FF0000"/>
          </a:solidFill>
          <a:ln>
            <a:noFill/>
          </a:ln>
          <a:effectLst/>
        </c:spPr>
      </c:pivotFmt>
      <c:pivotFmt>
        <c:idx val="18"/>
        <c:spPr>
          <a:solidFill>
            <a:srgbClr val="FF0000"/>
          </a:solidFill>
          <a:ln>
            <a:noFill/>
          </a:ln>
          <a:effectLst/>
        </c:spPr>
      </c:pivotFmt>
      <c:pivotFmt>
        <c:idx val="19"/>
        <c:spPr>
          <a:solidFill>
            <a:srgbClr val="FF0000"/>
          </a:solidFill>
          <a:ln>
            <a:noFill/>
          </a:ln>
          <a:effectLst/>
        </c:spP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FF0000"/>
          </a:solidFill>
          <a:ln>
            <a:noFill/>
          </a:ln>
          <a:effectLst/>
        </c:spPr>
      </c:pivotFmt>
      <c:pivotFmt>
        <c:idx val="22"/>
        <c:spPr>
          <a:solidFill>
            <a:srgbClr val="FF0000"/>
          </a:solidFill>
          <a:ln>
            <a:noFill/>
          </a:ln>
          <a:effectLst/>
        </c:spPr>
      </c:pivotFmt>
      <c:pivotFmt>
        <c:idx val="23"/>
        <c:spPr>
          <a:solidFill>
            <a:srgbClr val="FF0000"/>
          </a:solidFill>
          <a:ln>
            <a:noFill/>
          </a:ln>
          <a:effectLst/>
        </c:spPr>
      </c:pivotFmt>
      <c:pivotFmt>
        <c:idx val="24"/>
        <c:spPr>
          <a:solidFill>
            <a:srgbClr val="FF0000"/>
          </a:solidFill>
          <a:ln>
            <a:noFill/>
          </a:ln>
          <a:effectLst/>
        </c:spPr>
      </c:pivotFmt>
      <c:pivotFmt>
        <c:idx val="25"/>
        <c:spPr>
          <a:solidFill>
            <a:srgbClr val="00B050"/>
          </a:solidFill>
          <a:ln>
            <a:noFill/>
          </a:ln>
          <a:effectLst/>
        </c:spPr>
      </c:pivotFmt>
      <c:pivotFmt>
        <c:idx val="26"/>
        <c:spPr>
          <a:solidFill>
            <a:srgbClr val="00B050"/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4.767487156790487E-2"/>
          <c:y val="1.1476907074319124E-2"/>
          <c:w val="0.95232512843209516"/>
          <c:h val="0.86969732917375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'Resource Cost'!$B$1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1E2-4691-AD7F-39F12262DD6F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1E2-4691-AD7F-39F12262DD6F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1E2-4691-AD7F-39F12262DD6F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1E2-4691-AD7F-39F12262DD6F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1E2-4691-AD7F-39F12262DD6F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1E2-4691-AD7F-39F12262DD6F}"/>
              </c:ext>
            </c:extLst>
          </c:dPt>
          <c:cat>
            <c:multiLvlStrRef>
              <c:f>'Resource Cost'!$A$2:$A$18</c:f>
              <c:multiLvlStrCache>
                <c:ptCount val="13"/>
                <c:lvl>
                  <c:pt idx="0">
                    <c:v>Data  transmission</c:v>
                  </c:pt>
                  <c:pt idx="1">
                    <c:v>Data collection</c:v>
                  </c:pt>
                  <c:pt idx="2">
                    <c:v>Smart door integration</c:v>
                  </c:pt>
                  <c:pt idx="3">
                    <c:v>Smart appliances integration</c:v>
                  </c:pt>
                  <c:pt idx="4">
                    <c:v>Charger</c:v>
                  </c:pt>
                  <c:pt idx="5">
                    <c:v>Battery</c:v>
                  </c:pt>
                  <c:pt idx="6">
                    <c:v>Touch sensors</c:v>
                  </c:pt>
                  <c:pt idx="7">
                    <c:v>Environmental sensors</c:v>
                  </c:pt>
                  <c:pt idx="8">
                    <c:v>Body presence sensor</c:v>
                  </c:pt>
                  <c:pt idx="9">
                    <c:v>Touch sensors</c:v>
                  </c:pt>
                  <c:pt idx="10">
                    <c:v>Movement sensors</c:v>
                  </c:pt>
                  <c:pt idx="11">
                    <c:v>Metrics calculation</c:v>
                  </c:pt>
                  <c:pt idx="12">
                    <c:v>Data  transmission</c:v>
                  </c:pt>
                </c:lvl>
                <c:lvl>
                  <c:pt idx="0">
                    <c:v>FitBand Team</c:v>
                  </c:pt>
                  <c:pt idx="7">
                    <c:v>Sensors Team</c:v>
                  </c:pt>
                  <c:pt idx="11">
                    <c:v>Analytics Team</c:v>
                  </c:pt>
                </c:lvl>
              </c:multiLvlStrCache>
            </c:multiLvlStrRef>
          </c:cat>
          <c:val>
            <c:numRef>
              <c:f>'Resource Cost'!$B$2:$B$18</c:f>
              <c:numCache>
                <c:formatCode>"$"#,##0</c:formatCode>
                <c:ptCount val="13"/>
                <c:pt idx="0">
                  <c:v>1360</c:v>
                </c:pt>
                <c:pt idx="1">
                  <c:v>926</c:v>
                </c:pt>
                <c:pt idx="2">
                  <c:v>522</c:v>
                </c:pt>
                <c:pt idx="3">
                  <c:v>430</c:v>
                </c:pt>
                <c:pt idx="4">
                  <c:v>277</c:v>
                </c:pt>
                <c:pt idx="5">
                  <c:v>75</c:v>
                </c:pt>
                <c:pt idx="6">
                  <c:v>23</c:v>
                </c:pt>
                <c:pt idx="7">
                  <c:v>912</c:v>
                </c:pt>
                <c:pt idx="8">
                  <c:v>775</c:v>
                </c:pt>
                <c:pt idx="9">
                  <c:v>342</c:v>
                </c:pt>
                <c:pt idx="10">
                  <c:v>277</c:v>
                </c:pt>
                <c:pt idx="11">
                  <c:v>1768</c:v>
                </c:pt>
                <c:pt idx="1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1E2-4691-AD7F-39F12262D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49808"/>
        <c:axId val="480163120"/>
      </c:barChart>
      <c:catAx>
        <c:axId val="48014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163120"/>
        <c:crosses val="autoZero"/>
        <c:auto val="1"/>
        <c:lblAlgn val="ctr"/>
        <c:lblOffset val="100"/>
        <c:noMultiLvlLbl val="0"/>
      </c:catAx>
      <c:valAx>
        <c:axId val="48016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149808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[jira-advanced-roadmap-portfolio-report.xlsx]Status Report!PivotTable4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Completed work on Initiatives compared to estimate</a:t>
            </a:r>
            <a:endParaRPr lang="en-GB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rgbClr val="0070C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FF232FA7-D70F-47BA-928D-93BD7472E17B}" type="CELLREF">
                  <a:rPr lang="en-US"/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[CELLREF]</a:t>
                </a:fld>
                <a:r>
                  <a:rPr lang="en-US" baseline="0"/>
                  <a:t>, </a:t>
                </a:r>
                <a:fld id="{B3EE9B1D-0B45-4D8C-AD96-36DB8A7082B9}" type="VALUE">
                  <a:rPr lang="en-US" baseline="0"/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[VALUE]</a:t>
                </a:fld>
                <a:endParaRPr lang="en-US" baseline="0"/>
              </a:p>
            </c:rich>
          </c:tx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  <c15:dlblFieldTable/>
              <c15:showDataLabelsRange val="0"/>
            </c:ext>
          </c:extLst>
        </c:dLbl>
      </c:pivotFmt>
      <c:pivotFmt>
        <c:idx val="5"/>
        <c:dLbl>
          <c:idx val="0"/>
          <c:tx>
            <c:rich>
              <a:bodyPr/>
              <a:lstStyle/>
              <a:p>
                <a:fld id="{D57E73E6-4872-461E-8CBC-1CFE03CB53AE}" type="CELLREF">
                  <a:rPr lang="en-US"/>
                  <a:pPr/>
                  <a:t>[CELLREF]</a:t>
                </a:fld>
                <a:r>
                  <a:rPr lang="en-US" baseline="0"/>
                  <a:t>, </a:t>
                </a:r>
                <a:fld id="{2C7E0FBC-4DDA-469F-9CF4-3EE5BA4C4C45}" type="VALUE">
                  <a:rPr lang="en-US" baseline="0"/>
                  <a:pPr/>
                  <a:t>[VALUE]</a:t>
                </a:fld>
                <a:endParaRPr lang="en-US" baseline="0"/>
              </a:p>
            </c:rich>
          </c:tx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1.366270272573071E-3"/>
              <c:y val="1.0457517200968942E-2"/>
            </c:manualLayout>
          </c:layout>
          <c:tx>
            <c:rich>
              <a:bodyPr rot="0" spcFirstLastPara="1" vertOverflow="clip" horzOverflow="clip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31 %</a:t>
                </a:r>
              </a:p>
            </c:rich>
          </c:tx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  <c15:layout>
                <c:manualLayout>
                  <c:w val="5.9870501245834089E-2"/>
                  <c:h val="5.2541860123872998E-2"/>
                </c:manualLayout>
              </c15:layout>
              <c15:showDataLabelsRange val="0"/>
            </c:ext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8.8807567717249115E-3"/>
              <c:y val="1.3594772361259624E-2"/>
            </c:manualLayout>
          </c:layout>
          <c:tx>
            <c:rich>
              <a:bodyPr rot="0" spcFirstLastPara="1" vertOverflow="clip" horzOverflow="clip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29</a:t>
                </a:r>
                <a:r>
                  <a:rPr lang="en-US" sz="1400" b="1" baseline="0"/>
                  <a:t> %</a:t>
                </a:r>
                <a:endParaRPr lang="en-US" sz="1400" b="1"/>
              </a:p>
            </c:rich>
          </c:tx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  <c15:layout>
                <c:manualLayout>
                  <c:w val="6.3969312063553302E-2"/>
                  <c:h val="5.8816370444454362E-2"/>
                </c:manualLayout>
              </c15:layout>
              <c15:showDataLabelsRange val="0"/>
            </c:ext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5.4650810902922339E-3"/>
              <c:y val="1.673202752155023E-2"/>
            </c:manualLayout>
          </c:layout>
          <c:tx>
            <c:rich>
              <a:bodyPr rot="0" spcFirstLastPara="1" vertOverflow="clip" horzOverflow="clip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25 %</a:t>
                </a:r>
              </a:p>
            </c:rich>
          </c:tx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  <c15:layout>
                <c:manualLayout>
                  <c:w val="5.9870501245834089E-2"/>
                  <c:h val="5.8816370444454362E-2"/>
                </c:manualLayout>
              </c15:layout>
              <c15:showDataLabelsRange val="0"/>
            </c:ext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1.2979567589444168E-2"/>
              <c:y val="1.4640606424011497E-2"/>
            </c:manualLayout>
          </c:layout>
          <c:tx>
            <c:rich>
              <a:bodyPr rot="0" spcFirstLastPara="1" vertOverflow="clip" horzOverflow="clip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24 %</a:t>
                </a:r>
              </a:p>
            </c:rich>
          </c:tx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  <c15:layout>
                <c:manualLayout>
                  <c:w val="5.782012761394667E-2"/>
                  <c:h val="6.1100885068262882E-2"/>
                </c:manualLayout>
              </c15:layout>
              <c15:showDataLabelsRange val="0"/>
            </c:ext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1.3662702725730207E-3"/>
              <c:y val="1.359477236125947E-2"/>
            </c:manualLayout>
          </c:layout>
          <c:tx>
            <c:rich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43 %</a:t>
                </a:r>
              </a:p>
            </c:rich>
          </c:tx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  <c15:layout>
                <c:manualLayout>
                  <c:w val="6.1328752706048886E-2"/>
                  <c:h val="5.7069223987996416E-2"/>
                </c:manualLayout>
              </c15:layout>
              <c15:showDataLabelsRange val="0"/>
            </c:ext>
          </c:extLst>
        </c:dLbl>
      </c:pivotFmt>
      <c:pivotFmt>
        <c:idx val="11"/>
        <c:spPr>
          <a:solidFill>
            <a:srgbClr val="0070C0"/>
          </a:solidFill>
          <a:ln>
            <a:noFill/>
          </a:ln>
          <a:effectLst/>
        </c:spPr>
      </c:pivotFmt>
      <c:pivotFmt>
        <c:idx val="12"/>
        <c:spPr>
          <a:solidFill>
            <a:srgbClr val="0070C0"/>
          </a:solidFill>
          <a:ln>
            <a:noFill/>
          </a:ln>
          <a:effectLst/>
        </c:spPr>
      </c:pivotFmt>
      <c:pivotFmt>
        <c:idx val="13"/>
        <c:spPr>
          <a:solidFill>
            <a:srgbClr val="0070C0"/>
          </a:solidFill>
          <a:ln>
            <a:noFill/>
          </a:ln>
          <a:effectLst/>
        </c:spPr>
      </c:pivotFmt>
      <c:pivotFmt>
        <c:idx val="14"/>
        <c:spPr>
          <a:solidFill>
            <a:srgbClr val="0070C0"/>
          </a:solidFill>
          <a:ln>
            <a:noFill/>
          </a:ln>
          <a:effectLst/>
        </c:spPr>
      </c:pivotFmt>
      <c:pivotFmt>
        <c:idx val="15"/>
        <c:spPr>
          <a:solidFill>
            <a:srgbClr val="0070C0"/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9956644718986824"/>
          <c:y val="6.4776120925517003E-2"/>
          <c:w val="0.62301556006767167"/>
          <c:h val="0.89719764713121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'Status Report'!$B$1</c:f>
              <c:strCache>
                <c:ptCount val="1"/>
                <c:pt idx="0">
                  <c:v>Sum of Logged hours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E9D-4406-850E-E9EAAEC5497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9D-4406-850E-E9EAAEC5497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E9D-4406-850E-E9EAAEC5497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9D-4406-850E-E9EAAEC5497A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E9D-4406-850E-E9EAAEC5497A}"/>
              </c:ext>
            </c:extLst>
          </c:dPt>
          <c:cat>
            <c:multiLvlStrRef>
              <c:f>'Status Report'!$A$2:$A$8</c:f>
              <c:multiLvlStrCache>
                <c:ptCount val="5"/>
                <c:lvl>
                  <c:pt idx="0">
                    <c:v>Sharing training data</c:v>
                  </c:pt>
                  <c:pt idx="1">
                    <c:v>Smart home integrations</c:v>
                  </c:pt>
                  <c:pt idx="2">
                    <c:v>Power sources</c:v>
                  </c:pt>
                  <c:pt idx="3">
                    <c:v>Next generation smart sensors</c:v>
                  </c:pt>
                  <c:pt idx="4">
                    <c:v>Tracking training data</c:v>
                  </c:pt>
                </c:lvl>
                <c:lvl>
                  <c:pt idx="0">
                    <c:v>Initiative</c:v>
                  </c:pt>
                </c:lvl>
              </c:multiLvlStrCache>
            </c:multiLvlStrRef>
          </c:cat>
          <c:val>
            <c:numRef>
              <c:f>'Status Report'!$B$2:$B$8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28</c:v>
                </c:pt>
                <c:pt idx="4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9D-4406-850E-E9EAAEC5497A}"/>
            </c:ext>
          </c:extLst>
        </c:ser>
        <c:ser>
          <c:idx val="1"/>
          <c:order val="1"/>
          <c:tx>
            <c:strRef>
              <c:f>'Status Report'!$C$1</c:f>
              <c:strCache>
                <c:ptCount val="1"/>
                <c:pt idx="0">
                  <c:v>Sum of Original estimate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'Status Report'!$A$2:$A$8</c:f>
              <c:multiLvlStrCache>
                <c:ptCount val="5"/>
                <c:lvl>
                  <c:pt idx="0">
                    <c:v>Sharing training data</c:v>
                  </c:pt>
                  <c:pt idx="1">
                    <c:v>Smart home integrations</c:v>
                  </c:pt>
                  <c:pt idx="2">
                    <c:v>Power sources</c:v>
                  </c:pt>
                  <c:pt idx="3">
                    <c:v>Next generation smart sensors</c:v>
                  </c:pt>
                  <c:pt idx="4">
                    <c:v>Tracking training data</c:v>
                  </c:pt>
                </c:lvl>
                <c:lvl>
                  <c:pt idx="0">
                    <c:v>Initiative</c:v>
                  </c:pt>
                </c:lvl>
              </c:multiLvlStrCache>
            </c:multiLvlStrRef>
          </c:cat>
          <c:val>
            <c:numRef>
              <c:f>'Status Report'!$C$2:$C$8</c:f>
              <c:numCache>
                <c:formatCode>General</c:formatCode>
                <c:ptCount val="5"/>
                <c:pt idx="0">
                  <c:v>26</c:v>
                </c:pt>
                <c:pt idx="1">
                  <c:v>35</c:v>
                </c:pt>
                <c:pt idx="2">
                  <c:v>54</c:v>
                </c:pt>
                <c:pt idx="3">
                  <c:v>137</c:v>
                </c:pt>
                <c:pt idx="4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9D-4406-850E-E9EAAEC54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0160624"/>
        <c:axId val="480142736"/>
      </c:barChart>
      <c:catAx>
        <c:axId val="480160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142736"/>
        <c:crosses val="autoZero"/>
        <c:auto val="1"/>
        <c:lblAlgn val="ctr"/>
        <c:lblOffset val="100"/>
        <c:noMultiLvlLbl val="0"/>
      </c:catAx>
      <c:valAx>
        <c:axId val="48014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16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tabSelected="1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7286" cy="60778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vente Szabo" refreshedDate="43644.652663657405" createdVersion="6" refreshedVersion="6" minRefreshableVersion="3" recordCount="61" xr:uid="{00000000-000A-0000-FFFF-FFFF00000000}">
  <cacheSource type="worksheet">
    <worksheetSource ref="A1:Q62" sheet="Issue Navigator"/>
  </cacheSource>
  <cacheFields count="19">
    <cacheField name="T" numFmtId="0">
      <sharedItems containsBlank="1" count="6">
        <s v="Initiative"/>
        <s v="Epic"/>
        <s v="Task"/>
        <s v="Story"/>
        <s v="Bug"/>
        <m/>
      </sharedItems>
    </cacheField>
    <cacheField name="Key" numFmtId="0">
      <sharedItems containsMixedTypes="1" containsNumber="1" containsInteger="1" minValue="60" maxValue="60"/>
    </cacheField>
    <cacheField name="Summary" numFmtId="0">
      <sharedItems containsBlank="1" count="61">
        <s v="Power sources"/>
        <s v="Battery"/>
        <s v="Call the Power API to gather information about device battery"/>
        <s v="Use the Battery object to represents the properties a device's battery"/>
        <s v="Charger"/>
        <s v="As a consumer, I want to be sure that my charger is touch safe"/>
        <s v="Use the Charger object to represent the events associated with a charger"/>
        <s v="Sharing training data"/>
        <s v="Data  transmission"/>
        <s v="Data transfer between paired FitBand devices"/>
        <s v="Transfer the data to the mobile device once a second"/>
        <s v="Access FitBand through WiFi"/>
        <s v="Friend list upload process has failed with message &quot;not in sync: resp=0×00&quot;"/>
        <s v="As a user, I want to see feedback from FitBand if the connection is okay"/>
        <s v="Connect FitBand-Bluetooth module"/>
        <s v="Tracking training data"/>
        <s v="Data collection"/>
        <s v="Connect FitBand-Battery"/>
        <s v="Run [Serial Monitor] on FitBand IDE to check if the accelerometer works fine"/>
        <s v="With accelerometer measure x axis / y axis / z axis values"/>
        <s v="Android app check steps using collected data provided from FitBand"/>
        <s v="Save calorie data, so the progress can be monitored in a monthly/daily/hourly graph"/>
        <s v="Use Android app to find out an interval that user’s movement increase dramatically"/>
        <s v="Check the accelerometer data 20 times in every 1 second"/>
        <s v="Metrics calculation"/>
        <s v="Calculate calories and steps using sensor data"/>
        <s v="Calculate burned calories based on user’s weight and steps, and accumulates data "/>
        <s v="Gather cumulative burned calorie data every hour on Timeline"/>
        <s v="Draw a graph from the data from the accelerometer"/>
        <s v="Connect FitBand-Accelerometer"/>
        <s v="Disconnect when idle"/>
        <s v="Import metrics data"/>
        <s v="Verify every module can use metrics readings"/>
        <s v="As a user, i want to install the app, and pair the mobile device with FitBand"/>
        <s v="Next generation smart sensors"/>
        <s v="Touch sensors"/>
        <s v="Build in fingerprint sensor"/>
        <s v="Add body temperature sensor"/>
        <s v="Body presence sensor"/>
        <s v="Allow to set sensor reading frequency"/>
        <s v="Movement sensors"/>
        <s v="Build in accelerometer"/>
        <s v="Build in tilt sensor"/>
        <s v="Environmental sensors"/>
        <s v="Add environment temperature sensor"/>
        <s v="Build-in humidity sensor"/>
        <s v="Add color sensor"/>
        <s v="Introduce smoke and gas sensors"/>
        <s v="Light sensor"/>
        <s v="Ultrasonic sensor"/>
        <s v="Smart home integrations"/>
        <s v="Smart door integration"/>
        <s v="As a user, I want my FitBand tracker to integrate with my Smart Home system, so I can control my front door"/>
        <s v="Integrate the Smart Door lock protocol in FitBand source code"/>
        <s v="Show alerts on FitBand screen, when Smart Door is opened"/>
        <s v="Add ability to open and lock front door from FitBand"/>
        <s v="Smart appliances integration"/>
        <s v="As a user, I want my FitBand to integrate with Smart Home system, so I can control home appliances"/>
        <s v="Add Smart CoffeeMachine control panel to the FitBand interface"/>
        <s v="Add ability to control the Smart window blinds and shades from FitBand"/>
        <m/>
      </sharedItems>
    </cacheField>
    <cacheField name="Status" numFmtId="0">
      <sharedItems containsBlank="1"/>
    </cacheField>
    <cacheField name="Parent Link" numFmtId="0">
      <sharedItems containsBlank="1"/>
    </cacheField>
    <cacheField name="Epic Link" numFmtId="0">
      <sharedItems containsBlank="1" count="13">
        <s v=""/>
        <s v="Battery"/>
        <s v="Charger"/>
        <s v="Data  transmission"/>
        <s v="Data collection"/>
        <s v="Metrics calculation"/>
        <s v="Touch sensors"/>
        <s v="Body presence sensor"/>
        <s v="Movement sensors"/>
        <s v="Environmental sensors"/>
        <s v="Smart door integration"/>
        <s v="Smart appliances integration"/>
        <m/>
      </sharedItems>
    </cacheField>
    <cacheField name="Target start" numFmtId="0">
      <sharedItems containsNonDate="0" containsDate="1" containsString="0" containsBlank="1" minDate="2019-04-06T02:00:00" maxDate="2020-06-10T02:00:00"/>
    </cacheField>
    <cacheField name="Target end" numFmtId="0">
      <sharedItems containsNonDate="0" containsDate="1" containsString="0" containsBlank="1" minDate="2019-07-07T02:00:00" maxDate="2020-07-07T02:00:00" count="44">
        <d v="2019-07-16T02:00:00"/>
        <d v="2019-07-08T02:00:00"/>
        <d v="2019-07-07T02:00:00"/>
        <d v="2019-07-13T02:00:00"/>
        <d v="2019-10-05T02:00:00"/>
        <d v="2019-07-24T02:00:00"/>
        <d v="2019-08-05T02:00:00"/>
        <d v="2019-08-09T02:00:00"/>
        <d v="2019-08-13T02:00:00"/>
        <d v="2019-08-16T02:00:00"/>
        <d v="2019-11-19T01:00:00"/>
        <d v="2019-08-07T02:00:00"/>
        <d v="2019-08-24T02:00:00"/>
        <d v="2019-08-31T02:00:00"/>
        <d v="2019-09-05T02:00:00"/>
        <d v="2019-09-11T02:00:00"/>
        <d v="2019-09-29T02:00:00"/>
        <d v="2019-09-18T02:00:00"/>
        <d v="2019-09-21T02:00:00"/>
        <d v="2019-10-06T02:00:00"/>
        <d v="2019-10-22T02:00:00"/>
        <d v="2019-10-20T02:00:00"/>
        <d v="2019-10-29T01:00:00"/>
        <d v="2019-10-25T02:00:00"/>
        <d v="2020-06-03T02:00:00"/>
        <d v="2020-05-05T02:00:00"/>
        <d v="2020-01-26T01:00:00"/>
        <d v="2020-02-08T01:00:00"/>
        <d v="2020-01-31T01:00:00"/>
        <d v="2020-04-01T02:00:00"/>
        <d v="2020-03-17T01:00:00"/>
        <d v="2020-05-04T02:00:00"/>
        <d v="2020-03-11T01:00:00"/>
        <d v="2020-03-16T01:00:00"/>
        <d v="2020-04-02T02:00:00"/>
        <d v="2020-04-07T02:00:00"/>
        <d v="2020-07-07T02:00:00"/>
        <d v="2020-06-20T02:00:00"/>
        <d v="2020-04-23T02:00:00"/>
        <d v="2020-04-24T02:00:00"/>
        <d v="2020-04-30T02:00:00"/>
        <d v="2020-07-03T02:00:00"/>
        <d v="2020-07-06T02:00:00"/>
        <m/>
      </sharedItems>
      <fieldGroup par="18" base="7">
        <rangePr groupBy="months" startDate="2019-07-07T02:00:00" endDate="2020-07-07T02:00:00"/>
        <groupItems count="14">
          <s v="(blank)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7/7/2020"/>
        </groupItems>
      </fieldGroup>
    </cacheField>
    <cacheField name="Year" numFmtId="0">
      <sharedItems containsString="0" containsBlank="1" containsNumber="1" containsInteger="1" minValue="2019" maxValue="2020"/>
    </cacheField>
    <cacheField name="Month" numFmtId="0">
      <sharedItems containsBlank="1" count="12">
        <s v="Jul"/>
        <s v="Oct"/>
        <s v="Aug"/>
        <s v="Nov"/>
        <s v="Sep"/>
        <s v="Jun"/>
        <s v="May"/>
        <s v="Jan"/>
        <s v="Feb"/>
        <s v="Apr"/>
        <s v="Mar"/>
        <m/>
      </sharedItems>
    </cacheField>
    <cacheField name="Day" numFmtId="0">
      <sharedItems containsString="0" containsBlank="1" containsNumber="1" containsInteger="1" minValue="1" maxValue="31"/>
    </cacheField>
    <cacheField name="Team" numFmtId="0">
      <sharedItems containsBlank="1" count="4">
        <s v="FitBand Team"/>
        <s v="Sensors Team"/>
        <s v="Analytics Team"/>
        <m/>
      </sharedItems>
    </cacheField>
    <cacheField name="Original story points" numFmtId="0">
      <sharedItems containsString="0" containsBlank="1" containsNumber="1" containsInteger="1" minValue="3" maxValue="91"/>
    </cacheField>
    <cacheField name="Cost" numFmtId="0">
      <sharedItems containsString="0" containsBlank="1" containsNumber="1" containsInteger="1" minValue="22" maxValue="2694"/>
    </cacheField>
    <cacheField name="Original estimate" numFmtId="1">
      <sharedItems containsString="0" containsBlank="1" containsNumber="1" containsInteger="1" minValue="0" maxValue="217"/>
    </cacheField>
    <cacheField name="Logged hours" numFmtId="1">
      <sharedItems containsString="0" containsBlank="1" containsNumber="1" containsInteger="1" minValue="0" maxValue="56"/>
    </cacheField>
    <cacheField name="Initiative progress" numFmtId="0">
      <sharedItems containsString="0" containsBlank="1" containsNumber="1" minValue="3.8461538461538464E-2" maxValue="0.25806451612903225"/>
    </cacheField>
    <cacheField name="Quarters" numFmtId="0" databaseField="0">
      <fieldGroup base="7">
        <rangePr groupBy="quarters" startDate="2019-07-07T02:00:00" endDate="2020-07-07T02:00:00"/>
        <groupItems count="6">
          <s v="&lt;7/7/2019"/>
          <s v="Qtr1"/>
          <s v="Qtr2"/>
          <s v="Qtr3"/>
          <s v="Qtr4"/>
          <s v="&gt;7/7/2020"/>
        </groupItems>
      </fieldGroup>
    </cacheField>
    <cacheField name="Years" numFmtId="0" databaseField="0">
      <fieldGroup base="7">
        <rangePr groupBy="years" startDate="2019-07-07T02:00:00" endDate="2020-07-07T02:00:00"/>
        <groupItems count="4">
          <s v="&lt;7/7/2019"/>
          <s v="2019"/>
          <s v="2020"/>
          <s v="&gt;7/7/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1">
  <r>
    <x v="0"/>
    <s v="RUBBERBALL-14"/>
    <x v="0"/>
    <s v="Under development"/>
    <m/>
    <x v="0"/>
    <d v="2019-04-06T02:00:00"/>
    <x v="0"/>
    <n v="2019"/>
    <x v="0"/>
    <n v="16"/>
    <x v="0"/>
    <n v="70"/>
    <n v="352"/>
    <n v="54"/>
    <n v="6"/>
    <n v="0.1111111111111111"/>
  </r>
  <r>
    <x v="1"/>
    <s v="RUBBERBALL-16"/>
    <x v="1"/>
    <s v="Under development"/>
    <s v="RUBBERBALL-14 Power sources"/>
    <x v="0"/>
    <d v="2019-04-10T02:00:00"/>
    <x v="1"/>
    <n v="2019"/>
    <x v="0"/>
    <n v="8"/>
    <x v="0"/>
    <n v="10"/>
    <n v="75"/>
    <n v="9"/>
    <n v="1"/>
    <m/>
  </r>
  <r>
    <x v="2"/>
    <s v="RUBBERBALL-19"/>
    <x v="2"/>
    <s v="Under development"/>
    <m/>
    <x v="1"/>
    <d v="2019-04-16T02:00:00"/>
    <x v="2"/>
    <n v="2019"/>
    <x v="0"/>
    <n v="7"/>
    <x v="0"/>
    <n v="4"/>
    <n v="43"/>
    <n v="4"/>
    <n v="0"/>
    <m/>
  </r>
  <r>
    <x v="2"/>
    <s v="RUBBERBALL-18"/>
    <x v="3"/>
    <s v="To Do"/>
    <m/>
    <x v="1"/>
    <d v="2019-04-19T02:00:00"/>
    <x v="1"/>
    <n v="2019"/>
    <x v="0"/>
    <n v="8"/>
    <x v="0"/>
    <n v="6"/>
    <n v="32"/>
    <n v="5"/>
    <n v="1"/>
    <m/>
  </r>
  <r>
    <x v="1"/>
    <s v="RUBBERBALL-15"/>
    <x v="4"/>
    <s v="To Do"/>
    <s v="RUBBERBALL-14 Power sources"/>
    <x v="0"/>
    <d v="2019-04-24T02:00:00"/>
    <x v="0"/>
    <n v="2019"/>
    <x v="0"/>
    <n v="16"/>
    <x v="0"/>
    <n v="60"/>
    <n v="277"/>
    <n v="5"/>
    <n v="5"/>
    <m/>
  </r>
  <r>
    <x v="3"/>
    <s v="FITBAND-30"/>
    <x v="5"/>
    <s v="To Do"/>
    <m/>
    <x v="2"/>
    <d v="2019-04-27T02:00:00"/>
    <x v="0"/>
    <n v="2019"/>
    <x v="0"/>
    <n v="16"/>
    <x v="0"/>
    <n v="48"/>
    <n v="243"/>
    <n v="3"/>
    <n v="3"/>
    <m/>
  </r>
  <r>
    <x v="2"/>
    <s v="RUBBERBALL-17"/>
    <x v="6"/>
    <s v="To Do"/>
    <m/>
    <x v="2"/>
    <d v="2019-05-03T02:00:00"/>
    <x v="3"/>
    <n v="2019"/>
    <x v="0"/>
    <n v="13"/>
    <x v="0"/>
    <n v="12"/>
    <n v="34"/>
    <n v="2"/>
    <n v="2"/>
    <m/>
  </r>
  <r>
    <x v="0"/>
    <s v="FITBAND-54"/>
    <x v="7"/>
    <s v="Under development"/>
    <m/>
    <x v="0"/>
    <d v="2019-05-07T02:00:00"/>
    <x v="4"/>
    <n v="2019"/>
    <x v="1"/>
    <n v="5"/>
    <x v="0"/>
    <n v="7"/>
    <n v="1383"/>
    <n v="26"/>
    <n v="1"/>
    <n v="3.8461538461538464E-2"/>
  </r>
  <r>
    <x v="1"/>
    <s v="FITBAND-507"/>
    <x v="8"/>
    <s v="To Do"/>
    <s v="FITBAND-54 Sharing training data"/>
    <x v="0"/>
    <d v="2019-05-11T02:00:00"/>
    <x v="4"/>
    <n v="2019"/>
    <x v="1"/>
    <n v="5"/>
    <x v="1"/>
    <n v="39"/>
    <n v="1383"/>
    <n v="26"/>
    <n v="1"/>
    <m/>
  </r>
  <r>
    <x v="2"/>
    <s v="FITBAND-48"/>
    <x v="9"/>
    <s v="Under development"/>
    <m/>
    <x v="3"/>
    <d v="2019-05-14T02:00:00"/>
    <x v="5"/>
    <n v="2019"/>
    <x v="0"/>
    <n v="24"/>
    <x v="0"/>
    <n v="4"/>
    <n v="23"/>
    <n v="4"/>
    <n v="1"/>
    <m/>
  </r>
  <r>
    <x v="2"/>
    <s v="FITBAND-13"/>
    <x v="10"/>
    <s v="To Do"/>
    <m/>
    <x v="3"/>
    <d v="2019-05-17T02:00:00"/>
    <x v="6"/>
    <n v="2019"/>
    <x v="2"/>
    <n v="5"/>
    <x v="0"/>
    <n v="4"/>
    <n v="342"/>
    <n v="5"/>
    <n v="0"/>
    <m/>
  </r>
  <r>
    <x v="2"/>
    <s v="FITBAND-34"/>
    <x v="11"/>
    <s v="To Do"/>
    <m/>
    <x v="3"/>
    <d v="2019-05-25T02:00:00"/>
    <x v="7"/>
    <n v="2019"/>
    <x v="2"/>
    <n v="9"/>
    <x v="0"/>
    <n v="4"/>
    <n v="311"/>
    <n v="6"/>
    <n v="0"/>
    <m/>
  </r>
  <r>
    <x v="4"/>
    <s v="FITBAND-42"/>
    <x v="12"/>
    <s v="Under development"/>
    <m/>
    <x v="3"/>
    <d v="2019-05-30T02:00:00"/>
    <x v="8"/>
    <n v="2019"/>
    <x v="2"/>
    <n v="13"/>
    <x v="0"/>
    <n v="6"/>
    <n v="453"/>
    <n v="7"/>
    <n v="0"/>
    <m/>
  </r>
  <r>
    <x v="3"/>
    <s v="FITBAND-47"/>
    <x v="13"/>
    <s v="Under development"/>
    <m/>
    <x v="3"/>
    <d v="2019-06-02T02:00:00"/>
    <x v="9"/>
    <n v="2019"/>
    <x v="2"/>
    <n v="16"/>
    <x v="0"/>
    <n v="14"/>
    <n v="231"/>
    <n v="0"/>
    <n v="0"/>
    <m/>
  </r>
  <r>
    <x v="2"/>
    <s v="FITBAND-29"/>
    <x v="14"/>
    <s v="Under development"/>
    <m/>
    <x v="3"/>
    <d v="2019-06-05T02:00:00"/>
    <x v="2"/>
    <n v="2019"/>
    <x v="0"/>
    <n v="7"/>
    <x v="2"/>
    <n v="7"/>
    <n v="23"/>
    <n v="4"/>
    <n v="0"/>
    <m/>
  </r>
  <r>
    <x v="0"/>
    <s v="FITBAND-503"/>
    <x v="15"/>
    <s v="Under development"/>
    <m/>
    <x v="0"/>
    <d v="2019-06-06T02:00:00"/>
    <x v="10"/>
    <n v="2019"/>
    <x v="3"/>
    <n v="19"/>
    <x v="0"/>
    <n v="7"/>
    <n v="2694"/>
    <n v="217"/>
    <n v="56"/>
    <n v="0.25806451612903225"/>
  </r>
  <r>
    <x v="1"/>
    <s v="FITBAND-4"/>
    <x v="16"/>
    <s v="Under development"/>
    <s v="FITBAND-503 Tracking training data"/>
    <x v="0"/>
    <d v="2019-06-11T02:00:00"/>
    <x v="4"/>
    <n v="2019"/>
    <x v="1"/>
    <n v="5"/>
    <x v="0"/>
    <n v="91"/>
    <n v="926"/>
    <n v="21"/>
    <n v="9"/>
    <m/>
  </r>
  <r>
    <x v="2"/>
    <s v="FITBAND-37"/>
    <x v="17"/>
    <s v="Under development"/>
    <m/>
    <x v="4"/>
    <d v="2019-06-16T02:00:00"/>
    <x v="11"/>
    <n v="2019"/>
    <x v="2"/>
    <n v="7"/>
    <x v="0"/>
    <n v="4"/>
    <n v="22"/>
    <n v="3"/>
    <n v="0"/>
    <m/>
  </r>
  <r>
    <x v="2"/>
    <s v="FITBAND-46"/>
    <x v="18"/>
    <s v="Under development"/>
    <m/>
    <x v="4"/>
    <d v="2019-06-18T02:00:00"/>
    <x v="11"/>
    <n v="2019"/>
    <x v="2"/>
    <n v="7"/>
    <x v="0"/>
    <n v="6"/>
    <n v="321"/>
    <n v="2"/>
    <n v="1"/>
    <m/>
  </r>
  <r>
    <x v="2"/>
    <s v="FITBAND-25"/>
    <x v="19"/>
    <s v="Under development"/>
    <m/>
    <x v="4"/>
    <d v="2019-06-22T02:00:00"/>
    <x v="12"/>
    <n v="2019"/>
    <x v="2"/>
    <n v="24"/>
    <x v="0"/>
    <n v="14"/>
    <n v="43"/>
    <n v="3"/>
    <n v="2"/>
    <m/>
  </r>
  <r>
    <x v="2"/>
    <s v="FITBAND-6"/>
    <x v="20"/>
    <s v="Under development"/>
    <m/>
    <x v="4"/>
    <d v="2019-06-25T02:00:00"/>
    <x v="13"/>
    <n v="2019"/>
    <x v="2"/>
    <n v="31"/>
    <x v="0"/>
    <n v="4"/>
    <n v="32"/>
    <n v="1"/>
    <n v="3"/>
    <m/>
  </r>
  <r>
    <x v="2"/>
    <s v="FITBAND-8"/>
    <x v="21"/>
    <s v="To Do"/>
    <m/>
    <x v="4"/>
    <d v="2019-06-28T02:00:00"/>
    <x v="14"/>
    <n v="2019"/>
    <x v="4"/>
    <n v="5"/>
    <x v="0"/>
    <n v="6"/>
    <n v="231"/>
    <n v="5"/>
    <n v="2"/>
    <m/>
  </r>
  <r>
    <x v="2"/>
    <s v="FITBAND-27"/>
    <x v="22"/>
    <s v="To Do"/>
    <m/>
    <x v="4"/>
    <d v="2019-07-01T02:00:00"/>
    <x v="15"/>
    <n v="2019"/>
    <x v="4"/>
    <n v="11"/>
    <x v="0"/>
    <n v="4"/>
    <n v="243"/>
    <n v="4"/>
    <n v="1"/>
    <m/>
  </r>
  <r>
    <x v="2"/>
    <s v="FITBAND-11"/>
    <x v="23"/>
    <s v="To Do"/>
    <m/>
    <x v="4"/>
    <d v="2019-07-14T02:00:00"/>
    <x v="16"/>
    <n v="2019"/>
    <x v="4"/>
    <n v="29"/>
    <x v="0"/>
    <n v="14"/>
    <n v="34"/>
    <n v="3"/>
    <n v="0"/>
    <m/>
  </r>
  <r>
    <x v="1"/>
    <s v="FITBAND-474"/>
    <x v="24"/>
    <s v="Under development"/>
    <s v="FITBAND-503 Tracking training data"/>
    <x v="0"/>
    <d v="2019-07-16T02:00:00"/>
    <x v="10"/>
    <n v="2019"/>
    <x v="3"/>
    <n v="19"/>
    <x v="2"/>
    <n v="91"/>
    <n v="1768"/>
    <n v="196"/>
    <n v="47"/>
    <m/>
  </r>
  <r>
    <x v="2"/>
    <s v="FITBAND-5"/>
    <x v="25"/>
    <s v="Under development"/>
    <m/>
    <x v="5"/>
    <d v="2019-07-23T02:00:00"/>
    <x v="17"/>
    <n v="2019"/>
    <x v="4"/>
    <n v="18"/>
    <x v="2"/>
    <n v="14"/>
    <n v="45"/>
    <n v="3"/>
    <n v="1"/>
    <m/>
  </r>
  <r>
    <x v="2"/>
    <s v="FITBAND-28"/>
    <x v="26"/>
    <s v="Under development"/>
    <m/>
    <x v="5"/>
    <d v="2019-07-27T02:00:00"/>
    <x v="18"/>
    <n v="2019"/>
    <x v="4"/>
    <n v="21"/>
    <x v="2"/>
    <n v="6"/>
    <n v="76"/>
    <n v="4"/>
    <n v="0"/>
    <m/>
  </r>
  <r>
    <x v="2"/>
    <s v="FITBAND-52"/>
    <x v="27"/>
    <s v="To Do"/>
    <m/>
    <x v="5"/>
    <d v="2019-07-31T02:00:00"/>
    <x v="19"/>
    <n v="2019"/>
    <x v="1"/>
    <n v="6"/>
    <x v="2"/>
    <n v="4"/>
    <n v="700"/>
    <n v="171"/>
    <n v="38"/>
    <m/>
  </r>
  <r>
    <x v="2"/>
    <s v="FITBAND-53"/>
    <x v="28"/>
    <s v="To Do"/>
    <m/>
    <x v="5"/>
    <d v="2019-08-04T02:00:00"/>
    <x v="20"/>
    <n v="2019"/>
    <x v="1"/>
    <n v="22"/>
    <x v="2"/>
    <n v="7"/>
    <n v="129"/>
    <n v="1"/>
    <n v="0"/>
    <m/>
  </r>
  <r>
    <x v="2"/>
    <s v="FITBAND-36"/>
    <x v="29"/>
    <s v="Under development"/>
    <m/>
    <x v="5"/>
    <d v="2019-09-09T02:00:00"/>
    <x v="21"/>
    <n v="2019"/>
    <x v="1"/>
    <n v="20"/>
    <x v="2"/>
    <n v="14"/>
    <n v="234"/>
    <n v="3"/>
    <n v="2"/>
    <m/>
  </r>
  <r>
    <x v="2"/>
    <s v="FITBAND-39"/>
    <x v="30"/>
    <s v="Under development"/>
    <m/>
    <x v="5"/>
    <d v="2019-10-04T02:00:00"/>
    <x v="22"/>
    <n v="2019"/>
    <x v="1"/>
    <n v="29"/>
    <x v="2"/>
    <n v="14"/>
    <n v="43"/>
    <n v="5"/>
    <n v="0"/>
    <m/>
  </r>
  <r>
    <x v="2"/>
    <s v="FITBAND-40"/>
    <x v="31"/>
    <s v="To Do"/>
    <m/>
    <x v="5"/>
    <d v="2019-10-09T02:00:00"/>
    <x v="23"/>
    <n v="2019"/>
    <x v="1"/>
    <n v="25"/>
    <x v="2"/>
    <n v="14"/>
    <n v="67"/>
    <n v="4"/>
    <n v="1"/>
    <m/>
  </r>
  <r>
    <x v="2"/>
    <s v="FITBAND-43"/>
    <x v="32"/>
    <s v="To Do"/>
    <m/>
    <x v="5"/>
    <d v="2019-10-13T02:00:00"/>
    <x v="22"/>
    <n v="2019"/>
    <x v="1"/>
    <n v="29"/>
    <x v="2"/>
    <n v="4"/>
    <n v="231"/>
    <n v="2"/>
    <n v="2"/>
    <m/>
  </r>
  <r>
    <x v="3"/>
    <s v="FITBAND-51"/>
    <x v="33"/>
    <s v="Under development"/>
    <m/>
    <x v="5"/>
    <d v="2019-10-18T02:00:00"/>
    <x v="10"/>
    <n v="2019"/>
    <x v="3"/>
    <n v="19"/>
    <x v="2"/>
    <n v="7"/>
    <n v="243"/>
    <n v="3"/>
    <n v="3"/>
    <m/>
  </r>
  <r>
    <x v="0"/>
    <s v="RUBBERBALL-9"/>
    <x v="34"/>
    <s v="To Do"/>
    <m/>
    <x v="0"/>
    <d v="2019-10-27T02:00:00"/>
    <x v="24"/>
    <n v="2020"/>
    <x v="5"/>
    <n v="3"/>
    <x v="0"/>
    <n v="52"/>
    <n v="2329"/>
    <n v="137"/>
    <n v="28"/>
    <n v="0.20437956204379562"/>
  </r>
  <r>
    <x v="1"/>
    <s v="RUBBERBALL-11"/>
    <x v="35"/>
    <s v="To Do"/>
    <s v="RUBBERBALL-9 Next generation smart sensors"/>
    <x v="0"/>
    <d v="2019-11-10T01:00:00"/>
    <x v="25"/>
    <n v="2020"/>
    <x v="6"/>
    <n v="5"/>
    <x v="1"/>
    <n v="13"/>
    <n v="365"/>
    <n v="11"/>
    <n v="2"/>
    <m/>
  </r>
  <r>
    <x v="2"/>
    <s v="RUBBERBALL-10"/>
    <x v="36"/>
    <s v="To Do"/>
    <m/>
    <x v="6"/>
    <d v="2019-12-08T01:00:00"/>
    <x v="26"/>
    <n v="2020"/>
    <x v="7"/>
    <n v="26"/>
    <x v="1"/>
    <n v="6"/>
    <n v="342"/>
    <n v="5"/>
    <n v="0"/>
    <m/>
  </r>
  <r>
    <x v="2"/>
    <s v="RUBBERBALL-12"/>
    <x v="37"/>
    <s v="Under development"/>
    <m/>
    <x v="6"/>
    <d v="2019-12-18T01:00:00"/>
    <x v="27"/>
    <n v="2020"/>
    <x v="8"/>
    <n v="8"/>
    <x v="0"/>
    <n v="7"/>
    <n v="23"/>
    <n v="6"/>
    <n v="2"/>
    <m/>
  </r>
  <r>
    <x v="1"/>
    <s v="RUBBERBALL-13"/>
    <x v="38"/>
    <s v="Under development"/>
    <s v="RUBBERBALL-9 Next generation smart sensors"/>
    <x v="0"/>
    <d v="2019-12-27T01:00:00"/>
    <x v="28"/>
    <n v="2020"/>
    <x v="7"/>
    <n v="31"/>
    <x v="1"/>
    <n v="4"/>
    <n v="775"/>
    <n v="3"/>
    <n v="1"/>
    <m/>
  </r>
  <r>
    <x v="2"/>
    <s v="FITBAND-506"/>
    <x v="39"/>
    <s v="To Do"/>
    <m/>
    <x v="7"/>
    <d v="2020-01-01T01:00:00"/>
    <x v="28"/>
    <n v="2020"/>
    <x v="7"/>
    <n v="31"/>
    <x v="1"/>
    <n v="4"/>
    <n v="775"/>
    <n v="2"/>
    <n v="0"/>
    <m/>
  </r>
  <r>
    <x v="1"/>
    <s v="FITBAND-469"/>
    <x v="40"/>
    <s v="To Do"/>
    <s v="RUBBERBALL-9 Next generation smart sensors"/>
    <x v="0"/>
    <d v="2020-01-14T01:00:00"/>
    <x v="29"/>
    <n v="2020"/>
    <x v="9"/>
    <n v="1"/>
    <x v="0"/>
    <n v="23"/>
    <n v="277"/>
    <n v="6"/>
    <n v="2"/>
    <m/>
  </r>
  <r>
    <x v="2"/>
    <s v="FITBAND-442"/>
    <x v="41"/>
    <s v="Under development"/>
    <m/>
    <x v="8"/>
    <d v="2020-01-30T01:00:00"/>
    <x v="30"/>
    <n v="2020"/>
    <x v="10"/>
    <n v="17"/>
    <x v="1"/>
    <n v="14"/>
    <n v="243"/>
    <n v="1"/>
    <n v="0"/>
    <m/>
  </r>
  <r>
    <x v="2"/>
    <s v="FITBAND-447"/>
    <x v="42"/>
    <s v="Under development"/>
    <m/>
    <x v="8"/>
    <d v="2020-02-10T01:00:00"/>
    <x v="29"/>
    <n v="2020"/>
    <x v="9"/>
    <n v="1"/>
    <x v="1"/>
    <n v="6"/>
    <n v="34"/>
    <n v="5"/>
    <n v="2"/>
    <m/>
  </r>
  <r>
    <x v="1"/>
    <s v="FITBAND-487"/>
    <x v="43"/>
    <s v="Under development"/>
    <s v="RUBBERBALL-9 Next generation smart sensors"/>
    <x v="0"/>
    <d v="2020-02-18T01:00:00"/>
    <x v="24"/>
    <n v="2020"/>
    <x v="5"/>
    <n v="3"/>
    <x v="1"/>
    <n v="12"/>
    <n v="912"/>
    <n v="117"/>
    <n v="23"/>
    <m/>
  </r>
  <r>
    <x v="2"/>
    <s v="FITBAND-441"/>
    <x v="44"/>
    <s v="To Do"/>
    <m/>
    <x v="9"/>
    <d v="2020-02-18T01:00:00"/>
    <x v="31"/>
    <n v="2020"/>
    <x v="6"/>
    <n v="4"/>
    <x v="1"/>
    <n v="3"/>
    <n v="342"/>
    <n v="3"/>
    <n v="2"/>
    <m/>
  </r>
  <r>
    <x v="2"/>
    <s v="FITBAND-488"/>
    <x v="45"/>
    <s v="To Do"/>
    <m/>
    <x v="9"/>
    <d v="2020-02-23T01:00:00"/>
    <x v="32"/>
    <n v="2020"/>
    <x v="10"/>
    <n v="11"/>
    <x v="1"/>
    <n v="14"/>
    <n v="48"/>
    <n v="14"/>
    <n v="7"/>
    <m/>
  </r>
  <r>
    <x v="2"/>
    <s v="FITBAND-489"/>
    <x v="46"/>
    <s v="Under development"/>
    <m/>
    <x v="9"/>
    <d v="2020-02-28T01:00:00"/>
    <x v="32"/>
    <n v="2020"/>
    <x v="10"/>
    <n v="11"/>
    <x v="1"/>
    <n v="6"/>
    <n v="343"/>
    <n v="3"/>
    <n v="0"/>
    <m/>
  </r>
  <r>
    <x v="2"/>
    <s v="FITBAND-490"/>
    <x v="47"/>
    <s v="To Do"/>
    <m/>
    <x v="9"/>
    <d v="2020-02-29T01:00:00"/>
    <x v="33"/>
    <n v="2020"/>
    <x v="10"/>
    <n v="16"/>
    <x v="1"/>
    <n v="7"/>
    <n v="22"/>
    <n v="4"/>
    <n v="1"/>
    <m/>
  </r>
  <r>
    <x v="2"/>
    <s v="FITBAND-491"/>
    <x v="48"/>
    <s v="To Do"/>
    <m/>
    <x v="9"/>
    <d v="2020-03-04T01:00:00"/>
    <x v="34"/>
    <n v="2020"/>
    <x v="9"/>
    <n v="2"/>
    <x v="1"/>
    <n v="7"/>
    <n v="123"/>
    <n v="92"/>
    <n v="10"/>
    <m/>
  </r>
  <r>
    <x v="2"/>
    <s v="FITBAND-492"/>
    <x v="49"/>
    <s v="To Do"/>
    <m/>
    <x v="9"/>
    <d v="2020-03-09T01:00:00"/>
    <x v="35"/>
    <n v="2020"/>
    <x v="9"/>
    <n v="7"/>
    <x v="1"/>
    <n v="6"/>
    <n v="34"/>
    <n v="1"/>
    <n v="3"/>
    <m/>
  </r>
  <r>
    <x v="0"/>
    <s v="FITBAND-500"/>
    <x v="50"/>
    <s v="To Do"/>
    <m/>
    <x v="0"/>
    <d v="2020-03-18T01:00:00"/>
    <x v="36"/>
    <n v="2020"/>
    <x v="0"/>
    <n v="7"/>
    <x v="0"/>
    <n v="7"/>
    <n v="952"/>
    <n v="35"/>
    <n v="2"/>
    <n v="5.7142857142857141E-2"/>
  </r>
  <r>
    <x v="1"/>
    <s v="FITBAND-493"/>
    <x v="51"/>
    <s v="To Do"/>
    <s v="FITBAND-500 Smart home integrations"/>
    <x v="0"/>
    <d v="2020-03-21T01:00:00"/>
    <x v="37"/>
    <n v="2020"/>
    <x v="5"/>
    <n v="20"/>
    <x v="0"/>
    <n v="39"/>
    <n v="522"/>
    <n v="9"/>
    <n v="0"/>
    <m/>
  </r>
  <r>
    <x v="3"/>
    <s v="FITBAND-495"/>
    <x v="52"/>
    <s v="To Do"/>
    <m/>
    <x v="10"/>
    <d v="2020-03-25T01:00:00"/>
    <x v="38"/>
    <n v="2020"/>
    <x v="9"/>
    <n v="23"/>
    <x v="0"/>
    <n v="14"/>
    <n v="34"/>
    <n v="2"/>
    <n v="0"/>
    <m/>
  </r>
  <r>
    <x v="2"/>
    <s v="FITBAND-494"/>
    <x v="53"/>
    <s v="To Do"/>
    <m/>
    <x v="10"/>
    <d v="2020-03-26T01:00:00"/>
    <x v="39"/>
    <n v="2020"/>
    <x v="9"/>
    <n v="24"/>
    <x v="0"/>
    <n v="7"/>
    <n v="343"/>
    <n v="1"/>
    <n v="2"/>
    <m/>
  </r>
  <r>
    <x v="2"/>
    <s v="FITBAND-497"/>
    <x v="54"/>
    <s v="To Do"/>
    <m/>
    <x v="10"/>
    <d v="2020-04-01T02:00:00"/>
    <x v="40"/>
    <n v="2020"/>
    <x v="9"/>
    <n v="30"/>
    <x v="0"/>
    <n v="4"/>
    <n v="22"/>
    <n v="1"/>
    <n v="1"/>
    <m/>
  </r>
  <r>
    <x v="2"/>
    <s v="FITBAND-498"/>
    <x v="55"/>
    <s v="Under development"/>
    <m/>
    <x v="10"/>
    <d v="2020-04-05T02:00:00"/>
    <x v="31"/>
    <n v="2020"/>
    <x v="6"/>
    <n v="4"/>
    <x v="0"/>
    <n v="14"/>
    <n v="123"/>
    <n v="5"/>
    <n v="0"/>
    <m/>
  </r>
  <r>
    <x v="1"/>
    <s v="FITBAND-504"/>
    <x v="56"/>
    <s v="To Do"/>
    <s v="FITBAND-500 Smart home integrations"/>
    <x v="0"/>
    <d v="2020-04-06T02:00:00"/>
    <x v="36"/>
    <n v="2020"/>
    <x v="0"/>
    <n v="7"/>
    <x v="0"/>
    <n v="7"/>
    <n v="430"/>
    <n v="26"/>
    <n v="2"/>
    <m/>
  </r>
  <r>
    <x v="3"/>
    <s v="FITBAND-505"/>
    <x v="57"/>
    <s v="To Do"/>
    <m/>
    <x v="11"/>
    <d v="2020-06-03T02:00:00"/>
    <x v="41"/>
    <n v="2020"/>
    <x v="0"/>
    <n v="3"/>
    <x v="0"/>
    <n v="4"/>
    <n v="65"/>
    <n v="12"/>
    <n v="0"/>
    <m/>
  </r>
  <r>
    <x v="2"/>
    <s v="FITBAND-499"/>
    <x v="58"/>
    <s v="Under development"/>
    <m/>
    <x v="11"/>
    <d v="2020-06-06T02:00:00"/>
    <x v="42"/>
    <n v="2020"/>
    <x v="0"/>
    <n v="6"/>
    <x v="0"/>
    <n v="7"/>
    <n v="343"/>
    <n v="8"/>
    <n v="0"/>
    <m/>
  </r>
  <r>
    <x v="2"/>
    <s v="FITBAND-41"/>
    <x v="59"/>
    <s v="Under development"/>
    <m/>
    <x v="11"/>
    <d v="2020-06-10T02:00:00"/>
    <x v="36"/>
    <n v="2020"/>
    <x v="0"/>
    <n v="7"/>
    <x v="0"/>
    <n v="4"/>
    <n v="22"/>
    <n v="6"/>
    <n v="4"/>
    <m/>
  </r>
  <r>
    <x v="5"/>
    <n v="60"/>
    <x v="60"/>
    <m/>
    <m/>
    <x v="12"/>
    <m/>
    <x v="43"/>
    <m/>
    <x v="11"/>
    <m/>
    <x v="3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6">
  <location ref="A1:B32" firstHeaderRow="1" firstDataRow="1" firstDataCol="1"/>
  <pivotFields count="19">
    <pivotField showAll="0"/>
    <pivotField showAll="0"/>
    <pivotField showAll="0"/>
    <pivotField showAll="0"/>
    <pivotField showAll="0"/>
    <pivotField showAll="0"/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 sortType="ascending">
      <items count="13">
        <item x="7"/>
        <item x="8"/>
        <item x="10"/>
        <item x="9"/>
        <item x="6"/>
        <item x="5"/>
        <item x="0"/>
        <item x="2"/>
        <item x="4"/>
        <item x="1"/>
        <item x="3"/>
        <item h="1" x="11"/>
        <item t="default"/>
      </items>
    </pivotField>
    <pivotField showAll="0"/>
    <pivotField axis="axisRow" showAll="0" sortType="descending">
      <items count="5">
        <item x="2"/>
        <item x="0"/>
        <item x="1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showAll="0"/>
    <pivotField showAll="0"/>
    <pivotField showAll="0"/>
    <pivotField showAll="0"/>
    <pivotField showAll="0" defaultSubtotal="0">
      <items count="6">
        <item x="0"/>
        <item x="1"/>
        <item x="2"/>
        <item x="3"/>
        <item x="4"/>
        <item x="5"/>
      </items>
    </pivotField>
    <pivotField showAll="0" defaultSubtotal="0">
      <items count="4">
        <item x="0"/>
        <item x="1"/>
        <item x="2"/>
        <item x="3"/>
      </items>
    </pivotField>
  </pivotFields>
  <rowFields count="2">
    <field x="9"/>
    <field x="11"/>
  </rowFields>
  <rowItems count="31">
    <i>
      <x/>
    </i>
    <i r="1">
      <x v="2"/>
    </i>
    <i>
      <x v="1"/>
    </i>
    <i r="1">
      <x v="1"/>
    </i>
    <i>
      <x v="2"/>
    </i>
    <i r="1">
      <x v="2"/>
    </i>
    <i>
      <x v="3"/>
    </i>
    <i r="1">
      <x v="1"/>
    </i>
    <i r="1">
      <x v="2"/>
    </i>
    <i>
      <x v="4"/>
    </i>
    <i r="1">
      <x v="2"/>
    </i>
    <i r="1">
      <x v="1"/>
    </i>
    <i>
      <x v="5"/>
    </i>
    <i r="1">
      <x v="1"/>
    </i>
    <i r="1">
      <x v="2"/>
    </i>
    <i>
      <x v="6"/>
    </i>
    <i r="1">
      <x v="1"/>
    </i>
    <i r="1">
      <x/>
    </i>
    <i>
      <x v="7"/>
    </i>
    <i r="1">
      <x v="1"/>
    </i>
    <i>
      <x v="8"/>
    </i>
    <i r="1">
      <x v="1"/>
    </i>
    <i r="1">
      <x/>
    </i>
    <i>
      <x v="9"/>
    </i>
    <i r="1">
      <x v="1"/>
    </i>
    <i r="1">
      <x/>
    </i>
    <i r="1">
      <x v="2"/>
    </i>
    <i>
      <x v="10"/>
    </i>
    <i r="1">
      <x/>
    </i>
    <i r="1">
      <x v="1"/>
    </i>
    <i t="grand">
      <x/>
    </i>
  </rowItems>
  <colItems count="1">
    <i/>
  </colItems>
  <dataFields count="1">
    <dataField name="Sum of Original story points" fld="12" baseField="9" baseItem="0"/>
  </dataFields>
  <chartFormats count="11">
    <chartFormat chart="5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">
      <pivotArea type="data" outline="0" fieldPosition="0">
        <references count="3">
          <reference field="4294967294" count="1" selected="0">
            <x v="0"/>
          </reference>
          <reference field="9" count="1" selected="0">
            <x v="0"/>
          </reference>
          <reference field="11" count="1" selected="0">
            <x v="2"/>
          </reference>
        </references>
      </pivotArea>
    </chartFormat>
    <chartFormat chart="5" format="3">
      <pivotArea type="data" outline="0" fieldPosition="0">
        <references count="3">
          <reference field="4294967294" count="1" selected="0">
            <x v="0"/>
          </reference>
          <reference field="9" count="1" selected="0">
            <x v="2"/>
          </reference>
          <reference field="11" count="1" selected="0">
            <x v="2"/>
          </reference>
        </references>
      </pivotArea>
    </chartFormat>
    <chartFormat chart="5" format="4">
      <pivotArea type="data" outline="0" fieldPosition="0">
        <references count="3">
          <reference field="4294967294" count="1" selected="0">
            <x v="0"/>
          </reference>
          <reference field="9" count="1" selected="0">
            <x v="3"/>
          </reference>
          <reference field="11" count="1" selected="0">
            <x v="2"/>
          </reference>
        </references>
      </pivotArea>
    </chartFormat>
    <chartFormat chart="5" format="5">
      <pivotArea type="data" outline="0" fieldPosition="0">
        <references count="3">
          <reference field="4294967294" count="1" selected="0">
            <x v="0"/>
          </reference>
          <reference field="9" count="1" selected="0">
            <x v="4"/>
          </reference>
          <reference field="11" count="1" selected="0">
            <x v="2"/>
          </reference>
        </references>
      </pivotArea>
    </chartFormat>
    <chartFormat chart="5" format="6">
      <pivotArea type="data" outline="0" fieldPosition="0">
        <references count="3">
          <reference field="4294967294" count="1" selected="0">
            <x v="0"/>
          </reference>
          <reference field="9" count="1" selected="0">
            <x v="5"/>
          </reference>
          <reference field="11" count="1" selected="0">
            <x v="2"/>
          </reference>
        </references>
      </pivotArea>
    </chartFormat>
    <chartFormat chart="5" format="7">
      <pivotArea type="data" outline="0" fieldPosition="0">
        <references count="3">
          <reference field="4294967294" count="1" selected="0">
            <x v="0"/>
          </reference>
          <reference field="9" count="1" selected="0">
            <x v="9"/>
          </reference>
          <reference field="11" count="1" selected="0">
            <x v="2"/>
          </reference>
        </references>
      </pivotArea>
    </chartFormat>
    <chartFormat chart="5" format="8">
      <pivotArea type="data" outline="0" fieldPosition="0">
        <references count="3">
          <reference field="4294967294" count="1" selected="0">
            <x v="0"/>
          </reference>
          <reference field="9" count="1" selected="0">
            <x v="6"/>
          </reference>
          <reference field="11" count="1" selected="0">
            <x v="0"/>
          </reference>
        </references>
      </pivotArea>
    </chartFormat>
    <chartFormat chart="5" format="9">
      <pivotArea type="data" outline="0" fieldPosition="0">
        <references count="3">
          <reference field="4294967294" count="1" selected="0">
            <x v="0"/>
          </reference>
          <reference field="9" count="1" selected="0">
            <x v="8"/>
          </reference>
          <reference field="11" count="1" selected="0">
            <x v="0"/>
          </reference>
        </references>
      </pivotArea>
    </chartFormat>
    <chartFormat chart="5" format="10">
      <pivotArea type="data" outline="0" fieldPosition="0">
        <references count="3">
          <reference field="4294967294" count="1" selected="0">
            <x v="0"/>
          </reference>
          <reference field="9" count="1" selected="0">
            <x v="9"/>
          </reference>
          <reference field="11" count="1" selected="0">
            <x v="0"/>
          </reference>
        </references>
      </pivotArea>
    </chartFormat>
    <chartFormat chart="5" format="11">
      <pivotArea type="data" outline="0" fieldPosition="0">
        <references count="3">
          <reference field="4294967294" count="1" selected="0">
            <x v="0"/>
          </reference>
          <reference field="9" count="1" selected="0">
            <x v="10"/>
          </reference>
          <reference field="1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4">
  <location ref="A1:B18" firstHeaderRow="1" firstDataRow="1" firstDataCol="1"/>
  <pivotFields count="19">
    <pivotField showAll="0"/>
    <pivotField showAll="0"/>
    <pivotField showAll="0"/>
    <pivotField showAll="0"/>
    <pivotField showAll="0"/>
    <pivotField axis="axisRow" showAll="0" sortType="descending">
      <items count="14">
        <item h="1" x="0"/>
        <item x="1"/>
        <item x="7"/>
        <item x="2"/>
        <item x="3"/>
        <item x="4"/>
        <item x="9"/>
        <item x="5"/>
        <item x="8"/>
        <item x="11"/>
        <item x="10"/>
        <item x="6"/>
        <item h="1" x="1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axis="axisRow" showAll="0" sortType="descending">
      <items count="5">
        <item x="2"/>
        <item x="0"/>
        <item x="1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showAll="0"/>
    <pivotField showAll="0"/>
    <pivotField showAll="0"/>
    <pivotField showAll="0" defaultSubtotal="0"/>
    <pivotField showAll="0" defaultSubtotal="0"/>
  </pivotFields>
  <rowFields count="2">
    <field x="11"/>
    <field x="5"/>
  </rowFields>
  <rowItems count="17">
    <i>
      <x v="1"/>
    </i>
    <i r="1">
      <x v="4"/>
    </i>
    <i r="1">
      <x v="5"/>
    </i>
    <i r="1">
      <x v="10"/>
    </i>
    <i r="1">
      <x v="9"/>
    </i>
    <i r="1">
      <x v="3"/>
    </i>
    <i r="1">
      <x v="1"/>
    </i>
    <i r="1">
      <x v="11"/>
    </i>
    <i>
      <x v="2"/>
    </i>
    <i r="1">
      <x v="6"/>
    </i>
    <i r="1">
      <x v="2"/>
    </i>
    <i r="1">
      <x v="11"/>
    </i>
    <i r="1">
      <x v="8"/>
    </i>
    <i>
      <x/>
    </i>
    <i r="1">
      <x v="7"/>
    </i>
    <i r="1">
      <x v="4"/>
    </i>
    <i t="grand">
      <x/>
    </i>
  </rowItems>
  <colItems count="1">
    <i/>
  </colItems>
  <dataFields count="1">
    <dataField name="Sum of Cost" fld="13" baseField="5" baseItem="0" numFmtId="165"/>
  </dataFields>
  <formats count="3">
    <format dxfId="2">
      <pivotArea outline="0" collapsedLevelsAreSubtotals="1" fieldPosition="0"/>
    </format>
    <format dxfId="1">
      <pivotArea dataOnly="0" labelOnly="1" outline="0" axis="axisValues" fieldPosition="0"/>
    </format>
    <format dxfId="0">
      <pivotArea dataOnly="0" labelOnly="1" outline="0" axis="axisValues" fieldPosition="0"/>
    </format>
  </formats>
  <chartFormats count="7">
    <chartFormat chart="1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1">
      <pivotArea type="data" outline="0" fieldPosition="0">
        <references count="3">
          <reference field="4294967294" count="1" selected="0">
            <x v="0"/>
          </reference>
          <reference field="5" count="1" selected="0">
            <x v="6"/>
          </reference>
          <reference field="11" count="1" selected="0">
            <x v="2"/>
          </reference>
        </references>
      </pivotArea>
    </chartFormat>
    <chartFormat chart="1" format="22">
      <pivotArea type="data" outline="0" fieldPosition="0">
        <references count="3">
          <reference field="4294967294" count="1" selected="0">
            <x v="0"/>
          </reference>
          <reference field="5" count="1" selected="0">
            <x v="2"/>
          </reference>
          <reference field="11" count="1" selected="0">
            <x v="2"/>
          </reference>
        </references>
      </pivotArea>
    </chartFormat>
    <chartFormat chart="1" format="23">
      <pivotArea type="data" outline="0" fieldPosition="0">
        <references count="3">
          <reference field="4294967294" count="1" selected="0">
            <x v="0"/>
          </reference>
          <reference field="5" count="1" selected="0">
            <x v="11"/>
          </reference>
          <reference field="11" count="1" selected="0">
            <x v="2"/>
          </reference>
        </references>
      </pivotArea>
    </chartFormat>
    <chartFormat chart="1" format="24">
      <pivotArea type="data" outline="0" fieldPosition="0">
        <references count="3">
          <reference field="4294967294" count="1" selected="0">
            <x v="0"/>
          </reference>
          <reference field="5" count="1" selected="0">
            <x v="8"/>
          </reference>
          <reference field="11" count="1" selected="0">
            <x v="2"/>
          </reference>
        </references>
      </pivotArea>
    </chartFormat>
    <chartFormat chart="1" format="25">
      <pivotArea type="data" outline="0" fieldPosition="0">
        <references count="3">
          <reference field="4294967294" count="1" selected="0">
            <x v="0"/>
          </reference>
          <reference field="5" count="1" selected="0">
            <x v="7"/>
          </reference>
          <reference field="11" count="1" selected="0">
            <x v="0"/>
          </reference>
        </references>
      </pivotArea>
    </chartFormat>
    <chartFormat chart="1" format="26">
      <pivotArea type="data" outline="0" fieldPosition="0">
        <references count="3">
          <reference field="4294967294" count="1" selected="0">
            <x v="0"/>
          </reference>
          <reference field="5" count="1" selected="0">
            <x v="4"/>
          </reference>
          <reference field="1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4">
  <location ref="A1:C8" firstHeaderRow="0" firstDataRow="1" firstDataCol="1"/>
  <pivotFields count="19">
    <pivotField axis="axisRow" showAll="0">
      <items count="7">
        <item h="1" x="4"/>
        <item h="1" x="1"/>
        <item x="0"/>
        <item h="1" x="3"/>
        <item h="1" x="2"/>
        <item h="1" x="5"/>
        <item t="default"/>
      </items>
    </pivotField>
    <pivotField showAll="0"/>
    <pivotField axis="axisRow" showAll="0" sortType="ascending">
      <items count="62">
        <item x="11"/>
        <item x="59"/>
        <item x="55"/>
        <item x="37"/>
        <item x="46"/>
        <item x="44"/>
        <item x="58"/>
        <item x="39"/>
        <item x="20"/>
        <item x="5"/>
        <item x="57"/>
        <item x="52"/>
        <item x="33"/>
        <item x="13"/>
        <item x="1"/>
        <item x="38"/>
        <item x="41"/>
        <item x="36"/>
        <item x="42"/>
        <item x="45"/>
        <item x="26"/>
        <item x="25"/>
        <item x="2"/>
        <item x="4"/>
        <item x="23"/>
        <item x="29"/>
        <item x="17"/>
        <item x="14"/>
        <item x="8"/>
        <item x="16"/>
        <item x="9"/>
        <item x="30"/>
        <item x="28"/>
        <item x="43"/>
        <item x="12"/>
        <item x="27"/>
        <item x="31"/>
        <item x="53"/>
        <item x="47"/>
        <item x="48"/>
        <item x="24"/>
        <item x="40"/>
        <item x="34"/>
        <item x="0"/>
        <item x="18"/>
        <item x="21"/>
        <item x="7"/>
        <item x="54"/>
        <item x="56"/>
        <item x="51"/>
        <item x="50"/>
        <item x="35"/>
        <item x="15"/>
        <item x="10"/>
        <item x="49"/>
        <item x="22"/>
        <item x="3"/>
        <item x="6"/>
        <item x="32"/>
        <item x="19"/>
        <item x="60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 defaultSubtotal="0"/>
    <pivotField showAll="0" defaultSubtotal="0"/>
  </pivotFields>
  <rowFields count="2">
    <field x="0"/>
    <field x="2"/>
  </rowFields>
  <rowItems count="7">
    <i>
      <x v="2"/>
    </i>
    <i r="1">
      <x v="46"/>
    </i>
    <i r="1">
      <x v="50"/>
    </i>
    <i r="1">
      <x v="43"/>
    </i>
    <i r="1">
      <x v="42"/>
    </i>
    <i r="1">
      <x v="5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Logged hours" fld="15" baseField="0" baseItem="0"/>
    <dataField name="Sum of Original estimate" fld="14" baseField="0" baseItem="0"/>
  </dataFields>
  <chartFormats count="7"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1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43"/>
          </reference>
        </references>
      </pivotArea>
    </chartFormat>
    <chartFormat chart="3" format="12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52"/>
          </reference>
        </references>
      </pivotArea>
    </chartFormat>
    <chartFormat chart="3" format="13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42"/>
          </reference>
        </references>
      </pivotArea>
    </chartFormat>
    <chartFormat chart="3" format="14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50"/>
          </reference>
        </references>
      </pivotArea>
    </chartFormat>
    <chartFormat chart="3" format="15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4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localhost:8080/browse/FITBAND-494" TargetMode="External"/><Relationship Id="rId21" Type="http://schemas.openxmlformats.org/officeDocument/2006/relationships/hyperlink" Target="http://localhost:8080/browse/FITBAND-54" TargetMode="External"/><Relationship Id="rId42" Type="http://schemas.openxmlformats.org/officeDocument/2006/relationships/hyperlink" Target="http://localhost:8080/browse/FITBAND-46" TargetMode="External"/><Relationship Id="rId63" Type="http://schemas.openxmlformats.org/officeDocument/2006/relationships/hyperlink" Target="http://localhost:8080/browse/FITBAND-53" TargetMode="External"/><Relationship Id="rId84" Type="http://schemas.openxmlformats.org/officeDocument/2006/relationships/hyperlink" Target="http://localhost:8080/browse/RUBBERBALL-13" TargetMode="External"/><Relationship Id="rId16" Type="http://schemas.openxmlformats.org/officeDocument/2006/relationships/hyperlink" Target="http://localhost:8080/browse/RUBBERBALL-17" TargetMode="External"/><Relationship Id="rId107" Type="http://schemas.openxmlformats.org/officeDocument/2006/relationships/hyperlink" Target="http://localhost:8080/browse/FITBAND-491" TargetMode="External"/><Relationship Id="rId11" Type="http://schemas.openxmlformats.org/officeDocument/2006/relationships/hyperlink" Target="http://localhost:8080/browse/RUBBERBALL-15" TargetMode="External"/><Relationship Id="rId32" Type="http://schemas.openxmlformats.org/officeDocument/2006/relationships/hyperlink" Target="http://localhost:8080/browse/FITBAND-29" TargetMode="External"/><Relationship Id="rId37" Type="http://schemas.openxmlformats.org/officeDocument/2006/relationships/hyperlink" Target="http://localhost:8080/browse/FITBAND-4" TargetMode="External"/><Relationship Id="rId53" Type="http://schemas.openxmlformats.org/officeDocument/2006/relationships/hyperlink" Target="http://localhost:8080/browse/FITBAND-474" TargetMode="External"/><Relationship Id="rId58" Type="http://schemas.openxmlformats.org/officeDocument/2006/relationships/hyperlink" Target="http://localhost:8080/browse/FITBAND-28" TargetMode="External"/><Relationship Id="rId74" Type="http://schemas.openxmlformats.org/officeDocument/2006/relationships/hyperlink" Target="http://localhost:8080/browse/RUBBERBALL-9" TargetMode="External"/><Relationship Id="rId79" Type="http://schemas.openxmlformats.org/officeDocument/2006/relationships/hyperlink" Target="http://localhost:8080/browse/RUBBERBALL-10" TargetMode="External"/><Relationship Id="rId102" Type="http://schemas.openxmlformats.org/officeDocument/2006/relationships/hyperlink" Target="http://localhost:8080/browse/FITBAND-489" TargetMode="External"/><Relationship Id="rId123" Type="http://schemas.openxmlformats.org/officeDocument/2006/relationships/hyperlink" Target="http://localhost:8080/browse/FITBAND-504" TargetMode="External"/><Relationship Id="rId128" Type="http://schemas.openxmlformats.org/officeDocument/2006/relationships/hyperlink" Target="http://localhost:8080/browse/FITBAND-499" TargetMode="External"/><Relationship Id="rId5" Type="http://schemas.openxmlformats.org/officeDocument/2006/relationships/hyperlink" Target="http://localhost:8080/browse/RUBBERBALL-14" TargetMode="External"/><Relationship Id="rId90" Type="http://schemas.openxmlformats.org/officeDocument/2006/relationships/hyperlink" Target="http://localhost:8080/browse/RUBBERBALL-9" TargetMode="External"/><Relationship Id="rId95" Type="http://schemas.openxmlformats.org/officeDocument/2006/relationships/hyperlink" Target="http://localhost:8080/browse/FITBAND-487" TargetMode="External"/><Relationship Id="rId22" Type="http://schemas.openxmlformats.org/officeDocument/2006/relationships/hyperlink" Target="http://localhost:8080/browse/FITBAND-48" TargetMode="External"/><Relationship Id="rId27" Type="http://schemas.openxmlformats.org/officeDocument/2006/relationships/hyperlink" Target="http://localhost:8080/browse/FITBAND-34" TargetMode="External"/><Relationship Id="rId43" Type="http://schemas.openxmlformats.org/officeDocument/2006/relationships/hyperlink" Target="http://localhost:8080/browse/FITBAND-25" TargetMode="External"/><Relationship Id="rId48" Type="http://schemas.openxmlformats.org/officeDocument/2006/relationships/hyperlink" Target="http://localhost:8080/browse/FITBAND-8" TargetMode="External"/><Relationship Id="rId64" Type="http://schemas.openxmlformats.org/officeDocument/2006/relationships/hyperlink" Target="http://localhost:8080/browse/FITBAND-36" TargetMode="External"/><Relationship Id="rId69" Type="http://schemas.openxmlformats.org/officeDocument/2006/relationships/hyperlink" Target="http://localhost:8080/browse/FITBAND-40" TargetMode="External"/><Relationship Id="rId113" Type="http://schemas.openxmlformats.org/officeDocument/2006/relationships/hyperlink" Target="http://localhost:8080/browse/FITBAND-493" TargetMode="External"/><Relationship Id="rId118" Type="http://schemas.openxmlformats.org/officeDocument/2006/relationships/hyperlink" Target="http://localhost:8080/browse/FITBAND-494" TargetMode="External"/><Relationship Id="rId80" Type="http://schemas.openxmlformats.org/officeDocument/2006/relationships/hyperlink" Target="http://localhost:8080/browse/RUBBERBALL-10" TargetMode="External"/><Relationship Id="rId85" Type="http://schemas.openxmlformats.org/officeDocument/2006/relationships/hyperlink" Target="http://localhost:8080/browse/RUBBERBALL-9" TargetMode="External"/><Relationship Id="rId12" Type="http://schemas.openxmlformats.org/officeDocument/2006/relationships/hyperlink" Target="http://localhost:8080/browse/RUBBERBALL-14" TargetMode="External"/><Relationship Id="rId17" Type="http://schemas.openxmlformats.org/officeDocument/2006/relationships/hyperlink" Target="http://localhost:8080/browse/FITBAND-54" TargetMode="External"/><Relationship Id="rId33" Type="http://schemas.openxmlformats.org/officeDocument/2006/relationships/hyperlink" Target="http://localhost:8080/browse/FITBAND-29" TargetMode="External"/><Relationship Id="rId38" Type="http://schemas.openxmlformats.org/officeDocument/2006/relationships/hyperlink" Target="http://localhost:8080/browse/FITBAND-503" TargetMode="External"/><Relationship Id="rId59" Type="http://schemas.openxmlformats.org/officeDocument/2006/relationships/hyperlink" Target="http://localhost:8080/browse/FITBAND-28" TargetMode="External"/><Relationship Id="rId103" Type="http://schemas.openxmlformats.org/officeDocument/2006/relationships/hyperlink" Target="http://localhost:8080/browse/FITBAND-489" TargetMode="External"/><Relationship Id="rId108" Type="http://schemas.openxmlformats.org/officeDocument/2006/relationships/hyperlink" Target="http://localhost:8080/browse/FITBAND-492" TargetMode="External"/><Relationship Id="rId124" Type="http://schemas.openxmlformats.org/officeDocument/2006/relationships/hyperlink" Target="http://localhost:8080/browse/FITBAND-504" TargetMode="External"/><Relationship Id="rId129" Type="http://schemas.openxmlformats.org/officeDocument/2006/relationships/hyperlink" Target="http://localhost:8080/browse/FITBAND-499" TargetMode="External"/><Relationship Id="rId54" Type="http://schemas.openxmlformats.org/officeDocument/2006/relationships/hyperlink" Target="http://localhost:8080/browse/FITBAND-474" TargetMode="External"/><Relationship Id="rId70" Type="http://schemas.openxmlformats.org/officeDocument/2006/relationships/hyperlink" Target="http://localhost:8080/browse/FITBAND-43" TargetMode="External"/><Relationship Id="rId75" Type="http://schemas.openxmlformats.org/officeDocument/2006/relationships/hyperlink" Target="http://localhost:8080/browse/RUBBERBALL-9" TargetMode="External"/><Relationship Id="rId91" Type="http://schemas.openxmlformats.org/officeDocument/2006/relationships/hyperlink" Target="http://localhost:8080/browse/FITBAND-442" TargetMode="External"/><Relationship Id="rId96" Type="http://schemas.openxmlformats.org/officeDocument/2006/relationships/hyperlink" Target="http://localhost:8080/browse/FITBAND-487" TargetMode="External"/><Relationship Id="rId1" Type="http://schemas.openxmlformats.org/officeDocument/2006/relationships/hyperlink" Target="http://localhost:8080/browse/RUBBERBALL-14" TargetMode="External"/><Relationship Id="rId6" Type="http://schemas.openxmlformats.org/officeDocument/2006/relationships/hyperlink" Target="http://localhost:8080/browse/RUBBERBALL-19" TargetMode="External"/><Relationship Id="rId23" Type="http://schemas.openxmlformats.org/officeDocument/2006/relationships/hyperlink" Target="http://localhost:8080/browse/FITBAND-48" TargetMode="External"/><Relationship Id="rId28" Type="http://schemas.openxmlformats.org/officeDocument/2006/relationships/hyperlink" Target="http://localhost:8080/browse/FITBAND-42" TargetMode="External"/><Relationship Id="rId49" Type="http://schemas.openxmlformats.org/officeDocument/2006/relationships/hyperlink" Target="http://localhost:8080/browse/FITBAND-27" TargetMode="External"/><Relationship Id="rId114" Type="http://schemas.openxmlformats.org/officeDocument/2006/relationships/hyperlink" Target="http://localhost:8080/browse/FITBAND-500" TargetMode="External"/><Relationship Id="rId119" Type="http://schemas.openxmlformats.org/officeDocument/2006/relationships/hyperlink" Target="http://localhost:8080/browse/FITBAND-497" TargetMode="External"/><Relationship Id="rId44" Type="http://schemas.openxmlformats.org/officeDocument/2006/relationships/hyperlink" Target="http://localhost:8080/browse/FITBAND-25" TargetMode="External"/><Relationship Id="rId60" Type="http://schemas.openxmlformats.org/officeDocument/2006/relationships/hyperlink" Target="http://localhost:8080/browse/FITBAND-52" TargetMode="External"/><Relationship Id="rId65" Type="http://schemas.openxmlformats.org/officeDocument/2006/relationships/hyperlink" Target="http://localhost:8080/browse/FITBAND-36" TargetMode="External"/><Relationship Id="rId81" Type="http://schemas.openxmlformats.org/officeDocument/2006/relationships/hyperlink" Target="http://localhost:8080/browse/RUBBERBALL-12" TargetMode="External"/><Relationship Id="rId86" Type="http://schemas.openxmlformats.org/officeDocument/2006/relationships/hyperlink" Target="http://localhost:8080/browse/FITBAND-506" TargetMode="External"/><Relationship Id="rId130" Type="http://schemas.openxmlformats.org/officeDocument/2006/relationships/hyperlink" Target="http://localhost:8080/browse/FITBAND-41" TargetMode="External"/><Relationship Id="rId13" Type="http://schemas.openxmlformats.org/officeDocument/2006/relationships/hyperlink" Target="http://localhost:8080/browse/FITBAND-30" TargetMode="External"/><Relationship Id="rId18" Type="http://schemas.openxmlformats.org/officeDocument/2006/relationships/hyperlink" Target="http://localhost:8080/browse/FITBAND-54" TargetMode="External"/><Relationship Id="rId39" Type="http://schemas.openxmlformats.org/officeDocument/2006/relationships/hyperlink" Target="http://localhost:8080/browse/FITBAND-37" TargetMode="External"/><Relationship Id="rId109" Type="http://schemas.openxmlformats.org/officeDocument/2006/relationships/hyperlink" Target="http://localhost:8080/browse/FITBAND-492" TargetMode="External"/><Relationship Id="rId34" Type="http://schemas.openxmlformats.org/officeDocument/2006/relationships/hyperlink" Target="http://localhost:8080/browse/FITBAND-503" TargetMode="External"/><Relationship Id="rId50" Type="http://schemas.openxmlformats.org/officeDocument/2006/relationships/hyperlink" Target="http://localhost:8080/browse/FITBAND-27" TargetMode="External"/><Relationship Id="rId55" Type="http://schemas.openxmlformats.org/officeDocument/2006/relationships/hyperlink" Target="http://localhost:8080/browse/FITBAND-503" TargetMode="External"/><Relationship Id="rId76" Type="http://schemas.openxmlformats.org/officeDocument/2006/relationships/hyperlink" Target="http://localhost:8080/browse/RUBBERBALL-11" TargetMode="External"/><Relationship Id="rId97" Type="http://schemas.openxmlformats.org/officeDocument/2006/relationships/hyperlink" Target="http://localhost:8080/browse/RUBBERBALL-9" TargetMode="External"/><Relationship Id="rId104" Type="http://schemas.openxmlformats.org/officeDocument/2006/relationships/hyperlink" Target="http://localhost:8080/browse/FITBAND-490" TargetMode="External"/><Relationship Id="rId120" Type="http://schemas.openxmlformats.org/officeDocument/2006/relationships/hyperlink" Target="http://localhost:8080/browse/FITBAND-497" TargetMode="External"/><Relationship Id="rId125" Type="http://schemas.openxmlformats.org/officeDocument/2006/relationships/hyperlink" Target="http://localhost:8080/browse/FITBAND-500" TargetMode="External"/><Relationship Id="rId7" Type="http://schemas.openxmlformats.org/officeDocument/2006/relationships/hyperlink" Target="http://localhost:8080/browse/RUBBERBALL-19" TargetMode="External"/><Relationship Id="rId71" Type="http://schemas.openxmlformats.org/officeDocument/2006/relationships/hyperlink" Target="http://localhost:8080/browse/FITBAND-43" TargetMode="External"/><Relationship Id="rId92" Type="http://schemas.openxmlformats.org/officeDocument/2006/relationships/hyperlink" Target="http://localhost:8080/browse/FITBAND-442" TargetMode="External"/><Relationship Id="rId2" Type="http://schemas.openxmlformats.org/officeDocument/2006/relationships/hyperlink" Target="http://localhost:8080/browse/RUBBERBALL-14" TargetMode="External"/><Relationship Id="rId29" Type="http://schemas.openxmlformats.org/officeDocument/2006/relationships/hyperlink" Target="http://localhost:8080/browse/FITBAND-42" TargetMode="External"/><Relationship Id="rId24" Type="http://schemas.openxmlformats.org/officeDocument/2006/relationships/hyperlink" Target="http://localhost:8080/browse/FITBAND-13" TargetMode="External"/><Relationship Id="rId40" Type="http://schemas.openxmlformats.org/officeDocument/2006/relationships/hyperlink" Target="http://localhost:8080/browse/FITBAND-37" TargetMode="External"/><Relationship Id="rId45" Type="http://schemas.openxmlformats.org/officeDocument/2006/relationships/hyperlink" Target="http://localhost:8080/browse/FITBAND-6" TargetMode="External"/><Relationship Id="rId66" Type="http://schemas.openxmlformats.org/officeDocument/2006/relationships/hyperlink" Target="http://localhost:8080/browse/FITBAND-39" TargetMode="External"/><Relationship Id="rId87" Type="http://schemas.openxmlformats.org/officeDocument/2006/relationships/hyperlink" Target="http://localhost:8080/browse/FITBAND-506" TargetMode="External"/><Relationship Id="rId110" Type="http://schemas.openxmlformats.org/officeDocument/2006/relationships/hyperlink" Target="http://localhost:8080/browse/FITBAND-500" TargetMode="External"/><Relationship Id="rId115" Type="http://schemas.openxmlformats.org/officeDocument/2006/relationships/hyperlink" Target="http://localhost:8080/browse/FITBAND-495" TargetMode="External"/><Relationship Id="rId131" Type="http://schemas.openxmlformats.org/officeDocument/2006/relationships/hyperlink" Target="http://localhost:8080/browse/FITBAND-41" TargetMode="External"/><Relationship Id="rId61" Type="http://schemas.openxmlformats.org/officeDocument/2006/relationships/hyperlink" Target="http://localhost:8080/browse/FITBAND-52" TargetMode="External"/><Relationship Id="rId82" Type="http://schemas.openxmlformats.org/officeDocument/2006/relationships/hyperlink" Target="http://localhost:8080/browse/RUBBERBALL-12" TargetMode="External"/><Relationship Id="rId19" Type="http://schemas.openxmlformats.org/officeDocument/2006/relationships/hyperlink" Target="http://localhost:8080/browse/FITBAND-507" TargetMode="External"/><Relationship Id="rId14" Type="http://schemas.openxmlformats.org/officeDocument/2006/relationships/hyperlink" Target="http://localhost:8080/browse/FITBAND-30" TargetMode="External"/><Relationship Id="rId30" Type="http://schemas.openxmlformats.org/officeDocument/2006/relationships/hyperlink" Target="http://localhost:8080/browse/FITBAND-47" TargetMode="External"/><Relationship Id="rId35" Type="http://schemas.openxmlformats.org/officeDocument/2006/relationships/hyperlink" Target="http://localhost:8080/browse/FITBAND-503" TargetMode="External"/><Relationship Id="rId56" Type="http://schemas.openxmlformats.org/officeDocument/2006/relationships/hyperlink" Target="http://localhost:8080/browse/FITBAND-5" TargetMode="External"/><Relationship Id="rId77" Type="http://schemas.openxmlformats.org/officeDocument/2006/relationships/hyperlink" Target="http://localhost:8080/browse/RUBBERBALL-11" TargetMode="External"/><Relationship Id="rId100" Type="http://schemas.openxmlformats.org/officeDocument/2006/relationships/hyperlink" Target="http://localhost:8080/browse/FITBAND-488" TargetMode="External"/><Relationship Id="rId105" Type="http://schemas.openxmlformats.org/officeDocument/2006/relationships/hyperlink" Target="http://localhost:8080/browse/FITBAND-490" TargetMode="External"/><Relationship Id="rId126" Type="http://schemas.openxmlformats.org/officeDocument/2006/relationships/hyperlink" Target="http://localhost:8080/browse/FITBAND-505" TargetMode="External"/><Relationship Id="rId8" Type="http://schemas.openxmlformats.org/officeDocument/2006/relationships/hyperlink" Target="http://localhost:8080/browse/RUBBERBALL-18" TargetMode="External"/><Relationship Id="rId51" Type="http://schemas.openxmlformats.org/officeDocument/2006/relationships/hyperlink" Target="http://localhost:8080/browse/FITBAND-11" TargetMode="External"/><Relationship Id="rId72" Type="http://schemas.openxmlformats.org/officeDocument/2006/relationships/hyperlink" Target="http://localhost:8080/browse/FITBAND-51" TargetMode="External"/><Relationship Id="rId93" Type="http://schemas.openxmlformats.org/officeDocument/2006/relationships/hyperlink" Target="http://localhost:8080/browse/FITBAND-447" TargetMode="External"/><Relationship Id="rId98" Type="http://schemas.openxmlformats.org/officeDocument/2006/relationships/hyperlink" Target="http://localhost:8080/browse/FITBAND-441" TargetMode="External"/><Relationship Id="rId121" Type="http://schemas.openxmlformats.org/officeDocument/2006/relationships/hyperlink" Target="http://localhost:8080/browse/FITBAND-498" TargetMode="External"/><Relationship Id="rId3" Type="http://schemas.openxmlformats.org/officeDocument/2006/relationships/hyperlink" Target="http://localhost:8080/browse/RUBBERBALL-16" TargetMode="External"/><Relationship Id="rId25" Type="http://schemas.openxmlformats.org/officeDocument/2006/relationships/hyperlink" Target="http://localhost:8080/browse/FITBAND-13" TargetMode="External"/><Relationship Id="rId46" Type="http://schemas.openxmlformats.org/officeDocument/2006/relationships/hyperlink" Target="http://localhost:8080/browse/FITBAND-6" TargetMode="External"/><Relationship Id="rId67" Type="http://schemas.openxmlformats.org/officeDocument/2006/relationships/hyperlink" Target="http://localhost:8080/browse/FITBAND-39" TargetMode="External"/><Relationship Id="rId116" Type="http://schemas.openxmlformats.org/officeDocument/2006/relationships/hyperlink" Target="http://localhost:8080/browse/FITBAND-495" TargetMode="External"/><Relationship Id="rId20" Type="http://schemas.openxmlformats.org/officeDocument/2006/relationships/hyperlink" Target="http://localhost:8080/browse/FITBAND-507" TargetMode="External"/><Relationship Id="rId41" Type="http://schemas.openxmlformats.org/officeDocument/2006/relationships/hyperlink" Target="http://localhost:8080/browse/FITBAND-46" TargetMode="External"/><Relationship Id="rId62" Type="http://schemas.openxmlformats.org/officeDocument/2006/relationships/hyperlink" Target="http://localhost:8080/browse/FITBAND-53" TargetMode="External"/><Relationship Id="rId83" Type="http://schemas.openxmlformats.org/officeDocument/2006/relationships/hyperlink" Target="http://localhost:8080/browse/RUBBERBALL-13" TargetMode="External"/><Relationship Id="rId88" Type="http://schemas.openxmlformats.org/officeDocument/2006/relationships/hyperlink" Target="http://localhost:8080/browse/FITBAND-469" TargetMode="External"/><Relationship Id="rId111" Type="http://schemas.openxmlformats.org/officeDocument/2006/relationships/hyperlink" Target="http://localhost:8080/browse/FITBAND-500" TargetMode="External"/><Relationship Id="rId132" Type="http://schemas.openxmlformats.org/officeDocument/2006/relationships/hyperlink" Target="http://www.midori-global.com/products/better-excel-exporter-for-jira?utm_source=jxls&amp;utm_medium=template&amp;utm_campaign=gh&amp;utm_content=issue-navigator" TargetMode="External"/><Relationship Id="rId15" Type="http://schemas.openxmlformats.org/officeDocument/2006/relationships/hyperlink" Target="http://localhost:8080/browse/RUBBERBALL-17" TargetMode="External"/><Relationship Id="rId36" Type="http://schemas.openxmlformats.org/officeDocument/2006/relationships/hyperlink" Target="http://localhost:8080/browse/FITBAND-4" TargetMode="External"/><Relationship Id="rId57" Type="http://schemas.openxmlformats.org/officeDocument/2006/relationships/hyperlink" Target="http://localhost:8080/browse/FITBAND-5" TargetMode="External"/><Relationship Id="rId106" Type="http://schemas.openxmlformats.org/officeDocument/2006/relationships/hyperlink" Target="http://localhost:8080/browse/FITBAND-491" TargetMode="External"/><Relationship Id="rId127" Type="http://schemas.openxmlformats.org/officeDocument/2006/relationships/hyperlink" Target="http://localhost:8080/browse/FITBAND-505" TargetMode="External"/><Relationship Id="rId10" Type="http://schemas.openxmlformats.org/officeDocument/2006/relationships/hyperlink" Target="http://localhost:8080/browse/RUBBERBALL-15" TargetMode="External"/><Relationship Id="rId31" Type="http://schemas.openxmlformats.org/officeDocument/2006/relationships/hyperlink" Target="http://localhost:8080/browse/FITBAND-47" TargetMode="External"/><Relationship Id="rId52" Type="http://schemas.openxmlformats.org/officeDocument/2006/relationships/hyperlink" Target="http://localhost:8080/browse/FITBAND-11" TargetMode="External"/><Relationship Id="rId73" Type="http://schemas.openxmlformats.org/officeDocument/2006/relationships/hyperlink" Target="http://localhost:8080/browse/FITBAND-51" TargetMode="External"/><Relationship Id="rId78" Type="http://schemas.openxmlformats.org/officeDocument/2006/relationships/hyperlink" Target="http://localhost:8080/browse/RUBBERBALL-9" TargetMode="External"/><Relationship Id="rId94" Type="http://schemas.openxmlformats.org/officeDocument/2006/relationships/hyperlink" Target="http://localhost:8080/browse/FITBAND-447" TargetMode="External"/><Relationship Id="rId99" Type="http://schemas.openxmlformats.org/officeDocument/2006/relationships/hyperlink" Target="http://localhost:8080/browse/FITBAND-441" TargetMode="External"/><Relationship Id="rId101" Type="http://schemas.openxmlformats.org/officeDocument/2006/relationships/hyperlink" Target="http://localhost:8080/browse/FITBAND-488" TargetMode="External"/><Relationship Id="rId122" Type="http://schemas.openxmlformats.org/officeDocument/2006/relationships/hyperlink" Target="http://localhost:8080/browse/FITBAND-498" TargetMode="External"/><Relationship Id="rId4" Type="http://schemas.openxmlformats.org/officeDocument/2006/relationships/hyperlink" Target="http://localhost:8080/browse/RUBBERBALL-16" TargetMode="External"/><Relationship Id="rId9" Type="http://schemas.openxmlformats.org/officeDocument/2006/relationships/hyperlink" Target="http://localhost:8080/browse/RUBBERBALL-18" TargetMode="External"/><Relationship Id="rId26" Type="http://schemas.openxmlformats.org/officeDocument/2006/relationships/hyperlink" Target="http://localhost:8080/browse/FITBAND-34" TargetMode="External"/><Relationship Id="rId47" Type="http://schemas.openxmlformats.org/officeDocument/2006/relationships/hyperlink" Target="http://localhost:8080/browse/FITBAND-8" TargetMode="External"/><Relationship Id="rId68" Type="http://schemas.openxmlformats.org/officeDocument/2006/relationships/hyperlink" Target="http://localhost:8080/browse/FITBAND-40" TargetMode="External"/><Relationship Id="rId89" Type="http://schemas.openxmlformats.org/officeDocument/2006/relationships/hyperlink" Target="http://localhost:8080/browse/FITBAND-469" TargetMode="External"/><Relationship Id="rId112" Type="http://schemas.openxmlformats.org/officeDocument/2006/relationships/hyperlink" Target="http://localhost:8080/browse/FITBAND-493" TargetMode="External"/><Relationship Id="rId13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workbookViewId="0"/>
  </sheetViews>
  <sheetFormatPr defaultRowHeight="15" x14ac:dyDescent="0.25"/>
  <cols>
    <col min="1" max="1" width="18.140625" customWidth="1"/>
    <col min="2" max="2" width="26" customWidth="1"/>
  </cols>
  <sheetData>
    <row r="1" spans="1:2" x14ac:dyDescent="0.25">
      <c r="A1" s="20" t="s">
        <v>149</v>
      </c>
      <c r="B1" t="s">
        <v>162</v>
      </c>
    </row>
    <row r="2" spans="1:2" x14ac:dyDescent="0.25">
      <c r="A2" s="21" t="s">
        <v>150</v>
      </c>
      <c r="B2" s="23">
        <v>14</v>
      </c>
    </row>
    <row r="3" spans="1:2" x14ac:dyDescent="0.25">
      <c r="A3" s="22" t="s">
        <v>37</v>
      </c>
      <c r="B3" s="23">
        <v>14</v>
      </c>
    </row>
    <row r="4" spans="1:2" x14ac:dyDescent="0.25">
      <c r="A4" s="21" t="s">
        <v>151</v>
      </c>
      <c r="B4" s="23">
        <v>7</v>
      </c>
    </row>
    <row r="5" spans="1:2" x14ac:dyDescent="0.25">
      <c r="A5" s="22" t="s">
        <v>15</v>
      </c>
      <c r="B5" s="23">
        <v>7</v>
      </c>
    </row>
    <row r="6" spans="1:2" x14ac:dyDescent="0.25">
      <c r="A6" s="21" t="s">
        <v>152</v>
      </c>
      <c r="B6" s="23">
        <v>41</v>
      </c>
    </row>
    <row r="7" spans="1:2" x14ac:dyDescent="0.25">
      <c r="A7" s="22" t="s">
        <v>37</v>
      </c>
      <c r="B7" s="23">
        <v>41</v>
      </c>
    </row>
    <row r="8" spans="1:2" x14ac:dyDescent="0.25">
      <c r="A8" s="21" t="s">
        <v>153</v>
      </c>
      <c r="B8" s="23">
        <v>67</v>
      </c>
    </row>
    <row r="9" spans="1:2" x14ac:dyDescent="0.25">
      <c r="A9" s="22" t="s">
        <v>15</v>
      </c>
      <c r="B9" s="23">
        <v>48</v>
      </c>
    </row>
    <row r="10" spans="1:2" x14ac:dyDescent="0.25">
      <c r="A10" s="22" t="s">
        <v>37</v>
      </c>
      <c r="B10" s="23">
        <v>19</v>
      </c>
    </row>
    <row r="11" spans="1:2" x14ac:dyDescent="0.25">
      <c r="A11" s="21" t="s">
        <v>154</v>
      </c>
      <c r="B11" s="23">
        <v>30</v>
      </c>
    </row>
    <row r="12" spans="1:2" x14ac:dyDescent="0.25">
      <c r="A12" s="22" t="s">
        <v>37</v>
      </c>
      <c r="B12" s="23">
        <v>16</v>
      </c>
    </row>
    <row r="13" spans="1:2" x14ac:dyDescent="0.25">
      <c r="A13" s="22" t="s">
        <v>15</v>
      </c>
      <c r="B13" s="23">
        <v>14</v>
      </c>
    </row>
    <row r="14" spans="1:2" x14ac:dyDescent="0.25">
      <c r="A14" s="21" t="s">
        <v>155</v>
      </c>
      <c r="B14" s="23">
        <v>103</v>
      </c>
    </row>
    <row r="15" spans="1:2" x14ac:dyDescent="0.25">
      <c r="A15" s="22" t="s">
        <v>15</v>
      </c>
      <c r="B15" s="23">
        <v>91</v>
      </c>
    </row>
    <row r="16" spans="1:2" x14ac:dyDescent="0.25">
      <c r="A16" s="22" t="s">
        <v>37</v>
      </c>
      <c r="B16" s="23">
        <v>12</v>
      </c>
    </row>
    <row r="17" spans="1:2" x14ac:dyDescent="0.25">
      <c r="A17" s="21" t="s">
        <v>156</v>
      </c>
      <c r="B17" s="23">
        <v>250</v>
      </c>
    </row>
    <row r="18" spans="1:2" x14ac:dyDescent="0.25">
      <c r="A18" s="22" t="s">
        <v>15</v>
      </c>
      <c r="B18" s="23">
        <v>243</v>
      </c>
    </row>
    <row r="19" spans="1:2" x14ac:dyDescent="0.25">
      <c r="A19" s="22" t="s">
        <v>50</v>
      </c>
      <c r="B19" s="23">
        <v>7</v>
      </c>
    </row>
    <row r="20" spans="1:2" x14ac:dyDescent="0.25">
      <c r="A20" s="21" t="s">
        <v>157</v>
      </c>
      <c r="B20" s="23">
        <v>56</v>
      </c>
    </row>
    <row r="21" spans="1:2" x14ac:dyDescent="0.25">
      <c r="A21" s="22" t="s">
        <v>15</v>
      </c>
      <c r="B21" s="23">
        <v>56</v>
      </c>
    </row>
    <row r="22" spans="1:2" x14ac:dyDescent="0.25">
      <c r="A22" s="21" t="s">
        <v>158</v>
      </c>
      <c r="B22" s="23">
        <v>44</v>
      </c>
    </row>
    <row r="23" spans="1:2" x14ac:dyDescent="0.25">
      <c r="A23" s="22" t="s">
        <v>15</v>
      </c>
      <c r="B23" s="23">
        <v>24</v>
      </c>
    </row>
    <row r="24" spans="1:2" x14ac:dyDescent="0.25">
      <c r="A24" s="22" t="s">
        <v>50</v>
      </c>
      <c r="B24" s="23">
        <v>20</v>
      </c>
    </row>
    <row r="25" spans="1:2" x14ac:dyDescent="0.25">
      <c r="A25" s="21" t="s">
        <v>159</v>
      </c>
      <c r="B25" s="23">
        <v>194</v>
      </c>
    </row>
    <row r="26" spans="1:2" x14ac:dyDescent="0.25">
      <c r="A26" s="22" t="s">
        <v>15</v>
      </c>
      <c r="B26" s="23">
        <v>98</v>
      </c>
    </row>
    <row r="27" spans="1:2" x14ac:dyDescent="0.25">
      <c r="A27" s="22" t="s">
        <v>50</v>
      </c>
      <c r="B27" s="23">
        <v>57</v>
      </c>
    </row>
    <row r="28" spans="1:2" x14ac:dyDescent="0.25">
      <c r="A28" s="22" t="s">
        <v>37</v>
      </c>
      <c r="B28" s="23">
        <v>39</v>
      </c>
    </row>
    <row r="29" spans="1:2" x14ac:dyDescent="0.25">
      <c r="A29" s="21" t="s">
        <v>160</v>
      </c>
      <c r="B29" s="23">
        <v>105</v>
      </c>
    </row>
    <row r="30" spans="1:2" x14ac:dyDescent="0.25">
      <c r="A30" s="22" t="s">
        <v>50</v>
      </c>
      <c r="B30" s="23">
        <v>98</v>
      </c>
    </row>
    <row r="31" spans="1:2" x14ac:dyDescent="0.25">
      <c r="A31" s="22" t="s">
        <v>15</v>
      </c>
      <c r="B31" s="23">
        <v>7</v>
      </c>
    </row>
    <row r="32" spans="1:2" x14ac:dyDescent="0.25">
      <c r="A32" s="21" t="s">
        <v>161</v>
      </c>
      <c r="B32" s="23">
        <v>911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2"/>
  <sheetViews>
    <sheetView workbookViewId="0"/>
  </sheetViews>
  <sheetFormatPr defaultRowHeight="15" x14ac:dyDescent="0.25"/>
  <cols>
    <col min="1" max="1" width="30.5703125" bestFit="1" customWidth="1"/>
    <col min="2" max="2" width="11.42578125" style="24" customWidth="1"/>
  </cols>
  <sheetData>
    <row r="1" spans="1:2" x14ac:dyDescent="0.25">
      <c r="A1" s="20" t="s">
        <v>149</v>
      </c>
      <c r="B1" s="24" t="s">
        <v>163</v>
      </c>
    </row>
    <row r="2" spans="1:2" x14ac:dyDescent="0.25">
      <c r="A2" s="21" t="s">
        <v>15</v>
      </c>
      <c r="B2" s="24">
        <v>3613</v>
      </c>
    </row>
    <row r="3" spans="1:2" x14ac:dyDescent="0.25">
      <c r="A3" s="22" t="s">
        <v>35</v>
      </c>
      <c r="B3" s="24">
        <v>1360</v>
      </c>
    </row>
    <row r="4" spans="1:2" x14ac:dyDescent="0.25">
      <c r="A4" s="22" t="s">
        <v>54</v>
      </c>
      <c r="B4" s="24">
        <v>926</v>
      </c>
    </row>
    <row r="5" spans="1:2" x14ac:dyDescent="0.25">
      <c r="A5" s="22" t="s">
        <v>123</v>
      </c>
      <c r="B5" s="24">
        <v>522</v>
      </c>
    </row>
    <row r="6" spans="1:2" x14ac:dyDescent="0.25">
      <c r="A6" s="22" t="s">
        <v>134</v>
      </c>
      <c r="B6" s="24">
        <v>430</v>
      </c>
    </row>
    <row r="7" spans="1:2" x14ac:dyDescent="0.25">
      <c r="A7" s="22" t="s">
        <v>25</v>
      </c>
      <c r="B7" s="24">
        <v>277</v>
      </c>
    </row>
    <row r="8" spans="1:2" x14ac:dyDescent="0.25">
      <c r="A8" s="22" t="s">
        <v>18</v>
      </c>
      <c r="B8" s="24">
        <v>75</v>
      </c>
    </row>
    <row r="9" spans="1:2" x14ac:dyDescent="0.25">
      <c r="A9" s="22" t="s">
        <v>91</v>
      </c>
      <c r="B9" s="24">
        <v>23</v>
      </c>
    </row>
    <row r="10" spans="1:2" x14ac:dyDescent="0.25">
      <c r="A10" s="21" t="s">
        <v>37</v>
      </c>
      <c r="B10" s="24">
        <v>2306</v>
      </c>
    </row>
    <row r="11" spans="1:2" x14ac:dyDescent="0.25">
      <c r="A11" s="22" t="s">
        <v>108</v>
      </c>
      <c r="B11" s="24">
        <v>912</v>
      </c>
    </row>
    <row r="12" spans="1:2" x14ac:dyDescent="0.25">
      <c r="A12" s="22" t="s">
        <v>98</v>
      </c>
      <c r="B12" s="24">
        <v>775</v>
      </c>
    </row>
    <row r="13" spans="1:2" x14ac:dyDescent="0.25">
      <c r="A13" s="22" t="s">
        <v>91</v>
      </c>
      <c r="B13" s="24">
        <v>342</v>
      </c>
    </row>
    <row r="14" spans="1:2" x14ac:dyDescent="0.25">
      <c r="A14" s="22" t="s">
        <v>102</v>
      </c>
      <c r="B14" s="24">
        <v>277</v>
      </c>
    </row>
    <row r="15" spans="1:2" x14ac:dyDescent="0.25">
      <c r="A15" s="21" t="s">
        <v>50</v>
      </c>
      <c r="B15" s="24">
        <v>1791</v>
      </c>
    </row>
    <row r="16" spans="1:2" x14ac:dyDescent="0.25">
      <c r="A16" s="22" t="s">
        <v>71</v>
      </c>
      <c r="B16" s="24">
        <v>1768</v>
      </c>
    </row>
    <row r="17" spans="1:2" x14ac:dyDescent="0.25">
      <c r="A17" s="22" t="s">
        <v>35</v>
      </c>
      <c r="B17" s="24">
        <v>23</v>
      </c>
    </row>
    <row r="18" spans="1:2" x14ac:dyDescent="0.25">
      <c r="A18" s="21" t="s">
        <v>161</v>
      </c>
      <c r="B18" s="24">
        <v>7710</v>
      </c>
    </row>
    <row r="19" spans="1:2" x14ac:dyDescent="0.25">
      <c r="B19"/>
    </row>
    <row r="20" spans="1:2" x14ac:dyDescent="0.25">
      <c r="B20"/>
    </row>
    <row r="21" spans="1:2" x14ac:dyDescent="0.25">
      <c r="B21"/>
    </row>
    <row r="22" spans="1:2" x14ac:dyDescent="0.25">
      <c r="B22"/>
    </row>
    <row r="23" spans="1:2" x14ac:dyDescent="0.25">
      <c r="B23"/>
    </row>
    <row r="24" spans="1:2" x14ac:dyDescent="0.25">
      <c r="B24"/>
    </row>
    <row r="25" spans="1:2" x14ac:dyDescent="0.25">
      <c r="B25"/>
    </row>
    <row r="26" spans="1:2" x14ac:dyDescent="0.25">
      <c r="B26"/>
    </row>
    <row r="27" spans="1:2" x14ac:dyDescent="0.25">
      <c r="B27"/>
    </row>
    <row r="28" spans="1:2" x14ac:dyDescent="0.25">
      <c r="B28"/>
    </row>
    <row r="29" spans="1:2" x14ac:dyDescent="0.25">
      <c r="B29"/>
    </row>
    <row r="30" spans="1:2" x14ac:dyDescent="0.25">
      <c r="B30"/>
    </row>
    <row r="31" spans="1:2" x14ac:dyDescent="0.25">
      <c r="B31"/>
    </row>
    <row r="32" spans="1:2" x14ac:dyDescent="0.25">
      <c r="B3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"/>
  <sheetViews>
    <sheetView workbookViewId="0"/>
  </sheetViews>
  <sheetFormatPr defaultRowHeight="15" x14ac:dyDescent="0.25"/>
  <cols>
    <col min="1" max="1" width="32.42578125" customWidth="1"/>
    <col min="2" max="2" width="19.5703125" customWidth="1"/>
    <col min="3" max="3" width="23.28515625" customWidth="1"/>
  </cols>
  <sheetData>
    <row r="1" spans="1:3" x14ac:dyDescent="0.25">
      <c r="A1" s="20" t="s">
        <v>149</v>
      </c>
      <c r="B1" t="s">
        <v>164</v>
      </c>
      <c r="C1" t="s">
        <v>165</v>
      </c>
    </row>
    <row r="2" spans="1:3" x14ac:dyDescent="0.25">
      <c r="A2" s="21" t="s">
        <v>10</v>
      </c>
      <c r="B2" s="23">
        <v>93</v>
      </c>
      <c r="C2" s="23">
        <v>469</v>
      </c>
    </row>
    <row r="3" spans="1:3" x14ac:dyDescent="0.25">
      <c r="A3" s="22" t="s">
        <v>32</v>
      </c>
      <c r="B3" s="23">
        <v>1</v>
      </c>
      <c r="C3" s="23">
        <v>26</v>
      </c>
    </row>
    <row r="4" spans="1:3" x14ac:dyDescent="0.25">
      <c r="A4" s="22" t="s">
        <v>121</v>
      </c>
      <c r="B4" s="23">
        <v>2</v>
      </c>
      <c r="C4" s="23">
        <v>35</v>
      </c>
    </row>
    <row r="5" spans="1:3" x14ac:dyDescent="0.25">
      <c r="A5" s="22" t="s">
        <v>12</v>
      </c>
      <c r="B5" s="23">
        <v>6</v>
      </c>
      <c r="C5" s="23">
        <v>54</v>
      </c>
    </row>
    <row r="6" spans="1:3" x14ac:dyDescent="0.25">
      <c r="A6" s="22" t="s">
        <v>89</v>
      </c>
      <c r="B6" s="23">
        <v>28</v>
      </c>
      <c r="C6" s="23">
        <v>137</v>
      </c>
    </row>
    <row r="7" spans="1:3" x14ac:dyDescent="0.25">
      <c r="A7" s="22" t="s">
        <v>52</v>
      </c>
      <c r="B7" s="23">
        <v>56</v>
      </c>
      <c r="C7" s="23">
        <v>217</v>
      </c>
    </row>
    <row r="8" spans="1:3" x14ac:dyDescent="0.25">
      <c r="A8" s="21" t="s">
        <v>161</v>
      </c>
      <c r="B8" s="23">
        <v>93</v>
      </c>
      <c r="C8" s="23">
        <v>469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4"/>
  <sheetViews>
    <sheetView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8.7109375" style="3" customWidth="1"/>
    <col min="2" max="2" width="14.85546875" style="3" bestFit="1" customWidth="1"/>
    <col min="3" max="3" width="75.7109375" style="3" customWidth="1" collapsed="1"/>
    <col min="4" max="4" width="18.7109375" style="3" customWidth="1" collapsed="1"/>
    <col min="5" max="5" width="43" style="3" customWidth="1" collapsed="1"/>
    <col min="6" max="6" width="29.140625" style="3" customWidth="1" collapsed="1"/>
    <col min="7" max="7" width="17" style="3" customWidth="1" collapsed="1"/>
    <col min="8" max="8" width="14.28515625" style="3" customWidth="1" collapsed="1"/>
    <col min="9" max="11" width="14.28515625" style="3" customWidth="1"/>
    <col min="12" max="12" width="14.140625" style="3" customWidth="1" collapsed="1"/>
    <col min="13" max="13" width="20.5703125" style="3" customWidth="1" collapsed="1"/>
    <col min="14" max="14" width="17.28515625" style="12" customWidth="1"/>
    <col min="15" max="15" width="20.5703125" style="17" customWidth="1"/>
    <col min="16" max="16" width="17.5703125" style="17" customWidth="1" collapsed="1"/>
    <col min="17" max="17" width="19.85546875" style="19" customWidth="1" collapsed="1"/>
    <col min="18" max="16384" width="9.140625" style="3" collapsed="1"/>
  </cols>
  <sheetData>
    <row r="1" spans="1:17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142</v>
      </c>
      <c r="J1" s="1" t="s">
        <v>143</v>
      </c>
      <c r="K1" s="1" t="s">
        <v>144</v>
      </c>
      <c r="L1" s="1" t="s">
        <v>8</v>
      </c>
      <c r="M1" s="1" t="s">
        <v>9</v>
      </c>
      <c r="N1" s="11" t="s">
        <v>145</v>
      </c>
      <c r="O1" s="14" t="s">
        <v>146</v>
      </c>
      <c r="P1" s="14" t="s">
        <v>147</v>
      </c>
      <c r="Q1" s="15" t="s">
        <v>148</v>
      </c>
    </row>
    <row r="2" spans="1:17" ht="15" customHeight="1" x14ac:dyDescent="0.25">
      <c r="A2" s="3" t="s">
        <v>10</v>
      </c>
      <c r="B2" s="8" t="s">
        <v>11</v>
      </c>
      <c r="C2" s="8" t="s">
        <v>12</v>
      </c>
      <c r="D2" s="3" t="s">
        <v>33</v>
      </c>
      <c r="F2" s="3" t="s">
        <v>14</v>
      </c>
      <c r="G2" s="9">
        <v>43561.083333333336</v>
      </c>
      <c r="H2" s="9">
        <v>43662.083333333336</v>
      </c>
      <c r="I2" s="3">
        <f>YEAR(H2)</f>
        <v>2019</v>
      </c>
      <c r="J2" s="3" t="str">
        <f>CHOOSE(MONTH(H2), "Jan","Feb","Mar","Apr","May","Jun","Jul","Aug","Sep","Oct","Nov","Dec")</f>
        <v>Jul</v>
      </c>
      <c r="K2" s="3">
        <f>DAY(H2)</f>
        <v>16</v>
      </c>
      <c r="L2" s="3" t="s">
        <v>15</v>
      </c>
      <c r="M2" s="3">
        <v>70</v>
      </c>
      <c r="N2" s="12">
        <f>SUM(N3,N6)</f>
        <v>352</v>
      </c>
      <c r="O2" s="17">
        <v>54</v>
      </c>
      <c r="P2" s="17">
        <f>SUM(P3,P6)</f>
        <v>6</v>
      </c>
      <c r="Q2" s="19">
        <f>P2/O2</f>
        <v>0.1111111111111111</v>
      </c>
    </row>
    <row r="3" spans="1:17" ht="15" customHeight="1" x14ac:dyDescent="0.25">
      <c r="A3" s="3" t="s">
        <v>16</v>
      </c>
      <c r="B3" s="8" t="s">
        <v>17</v>
      </c>
      <c r="C3" s="8" t="s">
        <v>18</v>
      </c>
      <c r="D3" s="3" t="s">
        <v>33</v>
      </c>
      <c r="E3" s="8" t="s">
        <v>19</v>
      </c>
      <c r="F3" s="3" t="s">
        <v>14</v>
      </c>
      <c r="G3" s="9">
        <v>43565.083333333336</v>
      </c>
      <c r="H3" s="9">
        <v>43654.083333333336</v>
      </c>
      <c r="I3" s="3">
        <f t="shared" ref="I3:I61" si="0">YEAR(H3)</f>
        <v>2019</v>
      </c>
      <c r="J3" s="3" t="str">
        <f t="shared" ref="J3:J61" si="1">CHOOSE(MONTH(H3), "Jan","Feb","Mar","Apr","May","Jun","Jul","Aug","Sep","Oct","Nov","Dec")</f>
        <v>Jul</v>
      </c>
      <c r="K3" s="3">
        <f t="shared" ref="K3:K61" si="2">DAY(H3)</f>
        <v>8</v>
      </c>
      <c r="L3" s="3" t="s">
        <v>15</v>
      </c>
      <c r="M3" s="3">
        <v>10</v>
      </c>
      <c r="N3" s="12">
        <f>SUM(N4:N5)</f>
        <v>75</v>
      </c>
      <c r="O3" s="17">
        <f>SUM(O4:O5)</f>
        <v>9</v>
      </c>
      <c r="P3" s="17">
        <f>SUM(P4:P5)</f>
        <v>1</v>
      </c>
    </row>
    <row r="4" spans="1:17" s="5" customFormat="1" ht="15" customHeight="1" x14ac:dyDescent="0.25">
      <c r="A4" s="3" t="s">
        <v>20</v>
      </c>
      <c r="B4" s="8" t="s">
        <v>21</v>
      </c>
      <c r="C4" s="8" t="s">
        <v>22</v>
      </c>
      <c r="D4" s="3" t="s">
        <v>33</v>
      </c>
      <c r="E4" s="3"/>
      <c r="F4" s="3" t="s">
        <v>18</v>
      </c>
      <c r="G4" s="9">
        <v>43571.083333333336</v>
      </c>
      <c r="H4" s="9">
        <v>43653.083333333336</v>
      </c>
      <c r="I4" s="3">
        <f t="shared" si="0"/>
        <v>2019</v>
      </c>
      <c r="J4" s="3" t="str">
        <f t="shared" si="1"/>
        <v>Jul</v>
      </c>
      <c r="K4" s="3">
        <f t="shared" si="2"/>
        <v>7</v>
      </c>
      <c r="L4" s="3" t="s">
        <v>15</v>
      </c>
      <c r="M4" s="3">
        <v>4</v>
      </c>
      <c r="N4" s="13">
        <v>43</v>
      </c>
      <c r="O4" s="16">
        <v>4</v>
      </c>
      <c r="P4" s="16">
        <v>0</v>
      </c>
      <c r="Q4" s="19"/>
    </row>
    <row r="5" spans="1:17" x14ac:dyDescent="0.25">
      <c r="A5" s="3" t="s">
        <v>20</v>
      </c>
      <c r="B5" s="8" t="s">
        <v>23</v>
      </c>
      <c r="C5" s="8" t="s">
        <v>169</v>
      </c>
      <c r="D5" s="3" t="s">
        <v>13</v>
      </c>
      <c r="F5" s="3" t="s">
        <v>18</v>
      </c>
      <c r="G5" s="9">
        <v>43574.083333333336</v>
      </c>
      <c r="H5" s="9">
        <v>43654.083333333336</v>
      </c>
      <c r="I5" s="3">
        <f t="shared" si="0"/>
        <v>2019</v>
      </c>
      <c r="J5" s="3" t="str">
        <f t="shared" si="1"/>
        <v>Jul</v>
      </c>
      <c r="K5" s="3">
        <f t="shared" si="2"/>
        <v>8</v>
      </c>
      <c r="L5" s="3" t="s">
        <v>15</v>
      </c>
      <c r="M5" s="3">
        <v>6</v>
      </c>
      <c r="N5" s="12">
        <v>32</v>
      </c>
      <c r="O5" s="17">
        <v>5</v>
      </c>
      <c r="P5" s="17">
        <v>1</v>
      </c>
    </row>
    <row r="6" spans="1:17" x14ac:dyDescent="0.25">
      <c r="A6" s="3" t="s">
        <v>16</v>
      </c>
      <c r="B6" s="8" t="s">
        <v>24</v>
      </c>
      <c r="C6" s="8" t="s">
        <v>25</v>
      </c>
      <c r="D6" s="3" t="s">
        <v>13</v>
      </c>
      <c r="E6" s="8" t="s">
        <v>19</v>
      </c>
      <c r="F6" s="3" t="s">
        <v>14</v>
      </c>
      <c r="G6" s="9">
        <v>43579.083333333336</v>
      </c>
      <c r="H6" s="9">
        <v>43662.083333333336</v>
      </c>
      <c r="I6" s="3">
        <f t="shared" si="0"/>
        <v>2019</v>
      </c>
      <c r="J6" s="3" t="str">
        <f t="shared" si="1"/>
        <v>Jul</v>
      </c>
      <c r="K6" s="3">
        <f t="shared" si="2"/>
        <v>16</v>
      </c>
      <c r="L6" s="3" t="s">
        <v>15</v>
      </c>
      <c r="M6" s="3">
        <v>60</v>
      </c>
      <c r="N6" s="12">
        <f>SUM(N7:N8)</f>
        <v>277</v>
      </c>
      <c r="O6" s="17">
        <f>SUM(O7:O8)</f>
        <v>5</v>
      </c>
      <c r="P6" s="17">
        <f>SUM(P7:P8)</f>
        <v>5</v>
      </c>
    </row>
    <row r="7" spans="1:17" x14ac:dyDescent="0.25">
      <c r="A7" s="3" t="s">
        <v>26</v>
      </c>
      <c r="B7" s="8" t="s">
        <v>27</v>
      </c>
      <c r="C7" s="8" t="s">
        <v>28</v>
      </c>
      <c r="D7" s="3" t="s">
        <v>13</v>
      </c>
      <c r="F7" s="3" t="s">
        <v>25</v>
      </c>
      <c r="G7" s="9">
        <v>43582.083333333336</v>
      </c>
      <c r="H7" s="9">
        <v>43662.083333333336</v>
      </c>
      <c r="I7" s="3">
        <f t="shared" si="0"/>
        <v>2019</v>
      </c>
      <c r="J7" s="3" t="str">
        <f t="shared" si="1"/>
        <v>Jul</v>
      </c>
      <c r="K7" s="3">
        <f t="shared" si="2"/>
        <v>16</v>
      </c>
      <c r="L7" s="3" t="s">
        <v>15</v>
      </c>
      <c r="M7" s="3">
        <v>48</v>
      </c>
      <c r="N7" s="12">
        <v>243</v>
      </c>
      <c r="O7" s="17">
        <v>3</v>
      </c>
      <c r="P7" s="17">
        <v>3</v>
      </c>
    </row>
    <row r="8" spans="1:17" x14ac:dyDescent="0.25">
      <c r="A8" s="3" t="s">
        <v>20</v>
      </c>
      <c r="B8" s="8" t="s">
        <v>29</v>
      </c>
      <c r="C8" s="8" t="s">
        <v>30</v>
      </c>
      <c r="D8" s="3" t="s">
        <v>13</v>
      </c>
      <c r="F8" s="3" t="s">
        <v>25</v>
      </c>
      <c r="G8" s="9">
        <v>43588.083333333336</v>
      </c>
      <c r="H8" s="9">
        <v>43659.083333333336</v>
      </c>
      <c r="I8" s="3">
        <f t="shared" si="0"/>
        <v>2019</v>
      </c>
      <c r="J8" s="3" t="str">
        <f t="shared" si="1"/>
        <v>Jul</v>
      </c>
      <c r="K8" s="3">
        <f t="shared" si="2"/>
        <v>13</v>
      </c>
      <c r="L8" s="3" t="s">
        <v>15</v>
      </c>
      <c r="M8" s="3">
        <v>12</v>
      </c>
      <c r="N8" s="12">
        <v>34</v>
      </c>
      <c r="O8" s="17">
        <v>2</v>
      </c>
      <c r="P8" s="17">
        <v>2</v>
      </c>
    </row>
    <row r="9" spans="1:17" ht="15" customHeight="1" x14ac:dyDescent="0.25">
      <c r="A9" s="3" t="s">
        <v>10</v>
      </c>
      <c r="B9" s="8" t="s">
        <v>31</v>
      </c>
      <c r="C9" s="8" t="s">
        <v>32</v>
      </c>
      <c r="D9" s="3" t="s">
        <v>33</v>
      </c>
      <c r="F9" s="3" t="s">
        <v>14</v>
      </c>
      <c r="G9" s="9">
        <v>43592.083333333336</v>
      </c>
      <c r="H9" s="9">
        <v>43743.083333333336</v>
      </c>
      <c r="I9" s="3">
        <f t="shared" si="0"/>
        <v>2019</v>
      </c>
      <c r="J9" s="3" t="str">
        <f t="shared" si="1"/>
        <v>Oct</v>
      </c>
      <c r="K9" s="3">
        <f t="shared" si="2"/>
        <v>5</v>
      </c>
      <c r="L9" s="3" t="s">
        <v>15</v>
      </c>
      <c r="M9" s="3">
        <v>7</v>
      </c>
      <c r="N9" s="12">
        <f>SUM(N10)</f>
        <v>1383</v>
      </c>
      <c r="O9" s="17">
        <f t="shared" ref="O9:P9" si="3">SUM(O10)</f>
        <v>26</v>
      </c>
      <c r="P9" s="17">
        <f t="shared" si="3"/>
        <v>1</v>
      </c>
      <c r="Q9" s="19">
        <f t="shared" ref="Q9:Q52" si="4">P9/O9</f>
        <v>3.8461538461538464E-2</v>
      </c>
    </row>
    <row r="10" spans="1:17" x14ac:dyDescent="0.25">
      <c r="A10" s="3" t="s">
        <v>16</v>
      </c>
      <c r="B10" s="8" t="s">
        <v>34</v>
      </c>
      <c r="C10" s="8" t="s">
        <v>35</v>
      </c>
      <c r="D10" s="3" t="s">
        <v>13</v>
      </c>
      <c r="E10" s="8" t="s">
        <v>36</v>
      </c>
      <c r="F10" s="3" t="s">
        <v>14</v>
      </c>
      <c r="G10" s="9">
        <v>43596.083333333336</v>
      </c>
      <c r="H10" s="9">
        <v>43743.083333333336</v>
      </c>
      <c r="I10" s="3">
        <f t="shared" si="0"/>
        <v>2019</v>
      </c>
      <c r="J10" s="3" t="str">
        <f t="shared" si="1"/>
        <v>Oct</v>
      </c>
      <c r="K10" s="3">
        <f t="shared" si="2"/>
        <v>5</v>
      </c>
      <c r="L10" s="3" t="s">
        <v>37</v>
      </c>
      <c r="M10" s="3">
        <v>39</v>
      </c>
      <c r="N10" s="12">
        <f>SUM(N11:N16)</f>
        <v>1383</v>
      </c>
      <c r="O10" s="17">
        <f>SUM(O11:O16)</f>
        <v>26</v>
      </c>
      <c r="P10" s="17">
        <f>SUM(P11:P16)</f>
        <v>1</v>
      </c>
    </row>
    <row r="11" spans="1:17" ht="15" customHeight="1" x14ac:dyDescent="0.25">
      <c r="A11" s="3" t="s">
        <v>20</v>
      </c>
      <c r="B11" s="8" t="s">
        <v>38</v>
      </c>
      <c r="C11" s="8" t="s">
        <v>39</v>
      </c>
      <c r="D11" s="3" t="s">
        <v>33</v>
      </c>
      <c r="F11" s="3" t="s">
        <v>35</v>
      </c>
      <c r="G11" s="9">
        <v>43599.083333333336</v>
      </c>
      <c r="H11" s="9">
        <v>43670.083333333336</v>
      </c>
      <c r="I11" s="3">
        <f t="shared" si="0"/>
        <v>2019</v>
      </c>
      <c r="J11" s="3" t="str">
        <f t="shared" si="1"/>
        <v>Jul</v>
      </c>
      <c r="K11" s="3">
        <f t="shared" si="2"/>
        <v>24</v>
      </c>
      <c r="L11" s="3" t="s">
        <v>15</v>
      </c>
      <c r="M11" s="3">
        <v>4</v>
      </c>
      <c r="N11" s="12">
        <v>23</v>
      </c>
      <c r="O11" s="17">
        <v>4</v>
      </c>
      <c r="P11" s="17">
        <v>1</v>
      </c>
    </row>
    <row r="12" spans="1:17" x14ac:dyDescent="0.25">
      <c r="A12" s="3" t="s">
        <v>20</v>
      </c>
      <c r="B12" s="8" t="s">
        <v>40</v>
      </c>
      <c r="C12" s="8" t="s">
        <v>41</v>
      </c>
      <c r="D12" s="3" t="s">
        <v>13</v>
      </c>
      <c r="F12" s="3" t="s">
        <v>35</v>
      </c>
      <c r="G12" s="9">
        <v>43602.083333333336</v>
      </c>
      <c r="H12" s="9">
        <v>43682.083333333336</v>
      </c>
      <c r="I12" s="3">
        <f t="shared" si="0"/>
        <v>2019</v>
      </c>
      <c r="J12" s="3" t="str">
        <f t="shared" si="1"/>
        <v>Aug</v>
      </c>
      <c r="K12" s="3">
        <f t="shared" si="2"/>
        <v>5</v>
      </c>
      <c r="L12" s="3" t="s">
        <v>15</v>
      </c>
      <c r="M12" s="3">
        <v>4</v>
      </c>
      <c r="N12" s="12">
        <v>342</v>
      </c>
      <c r="O12" s="17">
        <v>5</v>
      </c>
      <c r="P12" s="17">
        <v>0</v>
      </c>
    </row>
    <row r="13" spans="1:17" x14ac:dyDescent="0.25">
      <c r="A13" s="3" t="s">
        <v>20</v>
      </c>
      <c r="B13" s="8" t="s">
        <v>42</v>
      </c>
      <c r="C13" s="8" t="s">
        <v>43</v>
      </c>
      <c r="D13" s="3" t="s">
        <v>13</v>
      </c>
      <c r="F13" s="3" t="s">
        <v>35</v>
      </c>
      <c r="G13" s="9">
        <v>43610.083333333336</v>
      </c>
      <c r="H13" s="9">
        <v>43686.083333333336</v>
      </c>
      <c r="I13" s="3">
        <f t="shared" si="0"/>
        <v>2019</v>
      </c>
      <c r="J13" s="3" t="str">
        <f t="shared" si="1"/>
        <v>Aug</v>
      </c>
      <c r="K13" s="3">
        <f t="shared" si="2"/>
        <v>9</v>
      </c>
      <c r="L13" s="3" t="s">
        <v>15</v>
      </c>
      <c r="M13" s="3">
        <v>4</v>
      </c>
      <c r="N13" s="12">
        <v>311</v>
      </c>
      <c r="O13" s="17">
        <v>6</v>
      </c>
      <c r="P13" s="17">
        <v>0</v>
      </c>
    </row>
    <row r="14" spans="1:17" ht="15" customHeight="1" x14ac:dyDescent="0.25">
      <c r="A14" s="3" t="s">
        <v>44</v>
      </c>
      <c r="B14" s="8" t="s">
        <v>45</v>
      </c>
      <c r="C14" s="8" t="s">
        <v>46</v>
      </c>
      <c r="D14" s="3" t="s">
        <v>33</v>
      </c>
      <c r="F14" s="3" t="s">
        <v>35</v>
      </c>
      <c r="G14" s="9">
        <v>43615.083333333336</v>
      </c>
      <c r="H14" s="9">
        <v>43690.083333333336</v>
      </c>
      <c r="I14" s="3">
        <f t="shared" si="0"/>
        <v>2019</v>
      </c>
      <c r="J14" s="3" t="str">
        <f t="shared" si="1"/>
        <v>Aug</v>
      </c>
      <c r="K14" s="3">
        <f t="shared" si="2"/>
        <v>13</v>
      </c>
      <c r="L14" s="3" t="s">
        <v>15</v>
      </c>
      <c r="M14" s="3">
        <v>6</v>
      </c>
      <c r="N14" s="12">
        <v>453</v>
      </c>
      <c r="O14" s="17">
        <v>7</v>
      </c>
      <c r="P14" s="17">
        <v>0</v>
      </c>
    </row>
    <row r="15" spans="1:17" ht="15" customHeight="1" x14ac:dyDescent="0.25">
      <c r="A15" s="3" t="s">
        <v>26</v>
      </c>
      <c r="B15" s="8" t="s">
        <v>47</v>
      </c>
      <c r="C15" s="8" t="s">
        <v>168</v>
      </c>
      <c r="D15" s="3" t="s">
        <v>33</v>
      </c>
      <c r="F15" s="3" t="s">
        <v>35</v>
      </c>
      <c r="G15" s="9">
        <v>43618.083333333336</v>
      </c>
      <c r="H15" s="9">
        <v>43693.083333333336</v>
      </c>
      <c r="I15" s="3">
        <f t="shared" si="0"/>
        <v>2019</v>
      </c>
      <c r="J15" s="3" t="str">
        <f t="shared" si="1"/>
        <v>Aug</v>
      </c>
      <c r="K15" s="3">
        <f t="shared" si="2"/>
        <v>16</v>
      </c>
      <c r="L15" s="3" t="s">
        <v>15</v>
      </c>
      <c r="M15" s="3">
        <v>14</v>
      </c>
      <c r="N15" s="12">
        <v>231</v>
      </c>
      <c r="O15" s="17">
        <v>0</v>
      </c>
      <c r="P15" s="17">
        <v>0</v>
      </c>
    </row>
    <row r="16" spans="1:17" ht="15" customHeight="1" x14ac:dyDescent="0.25">
      <c r="A16" s="3" t="s">
        <v>20</v>
      </c>
      <c r="B16" s="8" t="s">
        <v>48</v>
      </c>
      <c r="C16" s="8" t="s">
        <v>49</v>
      </c>
      <c r="D16" s="3" t="s">
        <v>33</v>
      </c>
      <c r="F16" s="3" t="s">
        <v>35</v>
      </c>
      <c r="G16" s="9">
        <v>43621.083333333336</v>
      </c>
      <c r="H16" s="9">
        <v>43653.083333333336</v>
      </c>
      <c r="I16" s="3">
        <f t="shared" si="0"/>
        <v>2019</v>
      </c>
      <c r="J16" s="3" t="str">
        <f t="shared" si="1"/>
        <v>Jul</v>
      </c>
      <c r="K16" s="3">
        <f t="shared" si="2"/>
        <v>7</v>
      </c>
      <c r="L16" s="3" t="s">
        <v>50</v>
      </c>
      <c r="M16" s="3">
        <v>7</v>
      </c>
      <c r="N16" s="12">
        <v>23</v>
      </c>
      <c r="O16" s="17">
        <v>4</v>
      </c>
      <c r="P16" s="17">
        <v>0</v>
      </c>
    </row>
    <row r="17" spans="1:17" ht="15" customHeight="1" x14ac:dyDescent="0.25">
      <c r="A17" s="3" t="s">
        <v>10</v>
      </c>
      <c r="B17" s="8" t="s">
        <v>51</v>
      </c>
      <c r="C17" s="8" t="s">
        <v>52</v>
      </c>
      <c r="D17" s="3" t="s">
        <v>33</v>
      </c>
      <c r="F17" s="3" t="s">
        <v>14</v>
      </c>
      <c r="G17" s="9">
        <v>43622.083333333336</v>
      </c>
      <c r="H17" s="9">
        <v>43788.041666666664</v>
      </c>
      <c r="I17" s="3">
        <f t="shared" si="0"/>
        <v>2019</v>
      </c>
      <c r="J17" s="3" t="str">
        <f t="shared" si="1"/>
        <v>Nov</v>
      </c>
      <c r="K17" s="3">
        <f t="shared" si="2"/>
        <v>19</v>
      </c>
      <c r="L17" s="3" t="s">
        <v>15</v>
      </c>
      <c r="M17" s="3">
        <v>7</v>
      </c>
      <c r="N17" s="12">
        <f>SUM(N18,N26)</f>
        <v>2694</v>
      </c>
      <c r="O17" s="17">
        <f>SUM(O18,O26)</f>
        <v>217</v>
      </c>
      <c r="P17" s="17">
        <f>SUM(P18,P26)</f>
        <v>56</v>
      </c>
      <c r="Q17" s="19">
        <f t="shared" si="4"/>
        <v>0.25806451612903225</v>
      </c>
    </row>
    <row r="18" spans="1:17" ht="15" customHeight="1" x14ac:dyDescent="0.25">
      <c r="A18" s="3" t="s">
        <v>16</v>
      </c>
      <c r="B18" s="8" t="s">
        <v>53</v>
      </c>
      <c r="C18" s="8" t="s">
        <v>54</v>
      </c>
      <c r="D18" s="3" t="s">
        <v>33</v>
      </c>
      <c r="E18" s="8" t="s">
        <v>55</v>
      </c>
      <c r="F18" s="3" t="s">
        <v>14</v>
      </c>
      <c r="G18" s="9">
        <v>43627.083333333336</v>
      </c>
      <c r="H18" s="9">
        <v>43743.083333333336</v>
      </c>
      <c r="I18" s="3">
        <f t="shared" si="0"/>
        <v>2019</v>
      </c>
      <c r="J18" s="3" t="str">
        <f t="shared" si="1"/>
        <v>Oct</v>
      </c>
      <c r="K18" s="3">
        <f t="shared" si="2"/>
        <v>5</v>
      </c>
      <c r="L18" s="3" t="s">
        <v>15</v>
      </c>
      <c r="M18" s="3">
        <v>91</v>
      </c>
      <c r="N18" s="12">
        <f>SUM(N19:N25)</f>
        <v>926</v>
      </c>
      <c r="O18" s="17">
        <f>SUM(O19:O25)</f>
        <v>21</v>
      </c>
      <c r="P18" s="17">
        <f>SUM(P19:P25)</f>
        <v>9</v>
      </c>
    </row>
    <row r="19" spans="1:17" ht="15" customHeight="1" x14ac:dyDescent="0.25">
      <c r="A19" s="3" t="s">
        <v>20</v>
      </c>
      <c r="B19" s="8" t="s">
        <v>56</v>
      </c>
      <c r="C19" s="8" t="s">
        <v>57</v>
      </c>
      <c r="D19" s="3" t="s">
        <v>33</v>
      </c>
      <c r="F19" s="3" t="s">
        <v>54</v>
      </c>
      <c r="G19" s="9">
        <v>43632.083333333336</v>
      </c>
      <c r="H19" s="9">
        <v>43684.083333333336</v>
      </c>
      <c r="I19" s="3">
        <f t="shared" si="0"/>
        <v>2019</v>
      </c>
      <c r="J19" s="3" t="str">
        <f t="shared" si="1"/>
        <v>Aug</v>
      </c>
      <c r="K19" s="3">
        <f t="shared" si="2"/>
        <v>7</v>
      </c>
      <c r="L19" s="3" t="s">
        <v>15</v>
      </c>
      <c r="M19" s="3">
        <v>4</v>
      </c>
      <c r="N19" s="12">
        <v>22</v>
      </c>
      <c r="O19" s="17">
        <v>3</v>
      </c>
      <c r="P19" s="16">
        <v>0</v>
      </c>
    </row>
    <row r="20" spans="1:17" ht="15" customHeight="1" x14ac:dyDescent="0.25">
      <c r="A20" s="3" t="s">
        <v>20</v>
      </c>
      <c r="B20" s="8" t="s">
        <v>58</v>
      </c>
      <c r="C20" s="8" t="s">
        <v>59</v>
      </c>
      <c r="D20" s="3" t="s">
        <v>33</v>
      </c>
      <c r="F20" s="3" t="s">
        <v>54</v>
      </c>
      <c r="G20" s="9">
        <v>43634.083333333336</v>
      </c>
      <c r="H20" s="9">
        <v>43684.083333333336</v>
      </c>
      <c r="I20" s="3">
        <f t="shared" si="0"/>
        <v>2019</v>
      </c>
      <c r="J20" s="3" t="str">
        <f t="shared" si="1"/>
        <v>Aug</v>
      </c>
      <c r="K20" s="3">
        <f t="shared" si="2"/>
        <v>7</v>
      </c>
      <c r="L20" s="3" t="s">
        <v>15</v>
      </c>
      <c r="M20" s="3">
        <v>6</v>
      </c>
      <c r="N20" s="12">
        <v>321</v>
      </c>
      <c r="O20" s="17">
        <v>2</v>
      </c>
      <c r="P20" s="17">
        <v>1</v>
      </c>
    </row>
    <row r="21" spans="1:17" ht="15" customHeight="1" x14ac:dyDescent="0.25">
      <c r="A21" s="3" t="s">
        <v>20</v>
      </c>
      <c r="B21" s="8" t="s">
        <v>60</v>
      </c>
      <c r="C21" s="8" t="s">
        <v>61</v>
      </c>
      <c r="D21" s="3" t="s">
        <v>33</v>
      </c>
      <c r="F21" s="3" t="s">
        <v>54</v>
      </c>
      <c r="G21" s="9">
        <v>43638.083333333336</v>
      </c>
      <c r="H21" s="9">
        <v>43701.083333333336</v>
      </c>
      <c r="I21" s="3">
        <f t="shared" si="0"/>
        <v>2019</v>
      </c>
      <c r="J21" s="3" t="str">
        <f t="shared" si="1"/>
        <v>Aug</v>
      </c>
      <c r="K21" s="3">
        <f t="shared" si="2"/>
        <v>24</v>
      </c>
      <c r="L21" s="3" t="s">
        <v>15</v>
      </c>
      <c r="M21" s="3">
        <v>14</v>
      </c>
      <c r="N21" s="13">
        <v>43</v>
      </c>
      <c r="O21" s="17">
        <v>3</v>
      </c>
      <c r="P21" s="17">
        <v>2</v>
      </c>
    </row>
    <row r="22" spans="1:17" ht="14.25" customHeight="1" x14ac:dyDescent="0.25">
      <c r="A22" s="3" t="s">
        <v>20</v>
      </c>
      <c r="B22" s="8" t="s">
        <v>62</v>
      </c>
      <c r="C22" s="8" t="s">
        <v>63</v>
      </c>
      <c r="D22" s="3" t="s">
        <v>33</v>
      </c>
      <c r="F22" s="3" t="s">
        <v>54</v>
      </c>
      <c r="G22" s="9">
        <v>43641.083333333336</v>
      </c>
      <c r="H22" s="9">
        <v>43708.083333333336</v>
      </c>
      <c r="I22" s="3">
        <f t="shared" si="0"/>
        <v>2019</v>
      </c>
      <c r="J22" s="3" t="str">
        <f t="shared" si="1"/>
        <v>Aug</v>
      </c>
      <c r="K22" s="3">
        <f t="shared" si="2"/>
        <v>31</v>
      </c>
      <c r="L22" s="3" t="s">
        <v>15</v>
      </c>
      <c r="M22" s="3">
        <v>4</v>
      </c>
      <c r="N22" s="12">
        <v>32</v>
      </c>
      <c r="O22" s="17">
        <v>1</v>
      </c>
      <c r="P22" s="17">
        <v>3</v>
      </c>
    </row>
    <row r="23" spans="1:17" ht="15" customHeight="1" x14ac:dyDescent="0.25">
      <c r="A23" s="3" t="s">
        <v>20</v>
      </c>
      <c r="B23" s="8" t="s">
        <v>64</v>
      </c>
      <c r="C23" s="8" t="s">
        <v>65</v>
      </c>
      <c r="D23" s="3" t="s">
        <v>13</v>
      </c>
      <c r="F23" s="3" t="s">
        <v>54</v>
      </c>
      <c r="G23" s="9">
        <v>43644.083333333336</v>
      </c>
      <c r="H23" s="9">
        <v>43713.083333333336</v>
      </c>
      <c r="I23" s="3">
        <f t="shared" si="0"/>
        <v>2019</v>
      </c>
      <c r="J23" s="3" t="str">
        <f t="shared" si="1"/>
        <v>Sep</v>
      </c>
      <c r="K23" s="3">
        <f t="shared" si="2"/>
        <v>5</v>
      </c>
      <c r="L23" s="3" t="s">
        <v>15</v>
      </c>
      <c r="M23" s="3">
        <v>6</v>
      </c>
      <c r="N23" s="12">
        <v>231</v>
      </c>
      <c r="O23" s="17">
        <v>5</v>
      </c>
      <c r="P23" s="17">
        <v>2</v>
      </c>
    </row>
    <row r="24" spans="1:17" ht="15" customHeight="1" x14ac:dyDescent="0.25">
      <c r="A24" s="3" t="s">
        <v>20</v>
      </c>
      <c r="B24" s="8" t="s">
        <v>66</v>
      </c>
      <c r="C24" s="8" t="s">
        <v>67</v>
      </c>
      <c r="D24" s="3" t="s">
        <v>13</v>
      </c>
      <c r="F24" s="3" t="s">
        <v>54</v>
      </c>
      <c r="G24" s="9">
        <v>43647.083333333336</v>
      </c>
      <c r="H24" s="9">
        <v>43719.083333333336</v>
      </c>
      <c r="I24" s="3">
        <f t="shared" si="0"/>
        <v>2019</v>
      </c>
      <c r="J24" s="3" t="str">
        <f t="shared" si="1"/>
        <v>Sep</v>
      </c>
      <c r="K24" s="3">
        <f t="shared" si="2"/>
        <v>11</v>
      </c>
      <c r="L24" s="3" t="s">
        <v>15</v>
      </c>
      <c r="M24" s="3">
        <v>4</v>
      </c>
      <c r="N24" s="12">
        <v>243</v>
      </c>
      <c r="O24" s="17">
        <v>4</v>
      </c>
      <c r="P24" s="17">
        <v>1</v>
      </c>
    </row>
    <row r="25" spans="1:17" x14ac:dyDescent="0.25">
      <c r="A25" s="3" t="s">
        <v>20</v>
      </c>
      <c r="B25" s="8" t="s">
        <v>68</v>
      </c>
      <c r="C25" s="8" t="s">
        <v>69</v>
      </c>
      <c r="D25" s="3" t="s">
        <v>13</v>
      </c>
      <c r="F25" s="3" t="s">
        <v>54</v>
      </c>
      <c r="G25" s="9">
        <v>43660.083333333336</v>
      </c>
      <c r="H25" s="9">
        <v>43737.083333333336</v>
      </c>
      <c r="I25" s="3">
        <f t="shared" si="0"/>
        <v>2019</v>
      </c>
      <c r="J25" s="3" t="str">
        <f t="shared" si="1"/>
        <v>Sep</v>
      </c>
      <c r="K25" s="3">
        <f t="shared" si="2"/>
        <v>29</v>
      </c>
      <c r="L25" s="3" t="s">
        <v>15</v>
      </c>
      <c r="M25" s="3">
        <v>14</v>
      </c>
      <c r="N25" s="12">
        <v>34</v>
      </c>
      <c r="O25" s="17">
        <v>3</v>
      </c>
      <c r="P25" s="17">
        <v>0</v>
      </c>
    </row>
    <row r="26" spans="1:17" ht="15" customHeight="1" x14ac:dyDescent="0.25">
      <c r="A26" s="3" t="s">
        <v>16</v>
      </c>
      <c r="B26" s="8" t="s">
        <v>70</v>
      </c>
      <c r="C26" s="8" t="s">
        <v>71</v>
      </c>
      <c r="D26" s="3" t="s">
        <v>33</v>
      </c>
      <c r="E26" s="8" t="s">
        <v>55</v>
      </c>
      <c r="F26" s="3" t="s">
        <v>14</v>
      </c>
      <c r="G26" s="9">
        <v>43662.083333333336</v>
      </c>
      <c r="H26" s="9">
        <v>43788.041666666664</v>
      </c>
      <c r="I26" s="3">
        <f t="shared" si="0"/>
        <v>2019</v>
      </c>
      <c r="J26" s="3" t="str">
        <f t="shared" si="1"/>
        <v>Nov</v>
      </c>
      <c r="K26" s="3">
        <f t="shared" si="2"/>
        <v>19</v>
      </c>
      <c r="L26" s="3" t="s">
        <v>50</v>
      </c>
      <c r="M26" s="3">
        <v>91</v>
      </c>
      <c r="N26" s="12">
        <f>SUM(N27:N35)</f>
        <v>1768</v>
      </c>
      <c r="O26" s="17">
        <f>SUM(O27:O35)</f>
        <v>196</v>
      </c>
      <c r="P26" s="17">
        <f>SUM(P27:P35)</f>
        <v>47</v>
      </c>
    </row>
    <row r="27" spans="1:17" ht="15" customHeight="1" x14ac:dyDescent="0.25">
      <c r="A27" s="3" t="s">
        <v>20</v>
      </c>
      <c r="B27" s="8" t="s">
        <v>72</v>
      </c>
      <c r="C27" s="8" t="s">
        <v>73</v>
      </c>
      <c r="D27" s="3" t="s">
        <v>33</v>
      </c>
      <c r="F27" s="3" t="s">
        <v>71</v>
      </c>
      <c r="G27" s="9">
        <v>43669.083333333336</v>
      </c>
      <c r="H27" s="9">
        <v>43726.083333333336</v>
      </c>
      <c r="I27" s="3">
        <f t="shared" si="0"/>
        <v>2019</v>
      </c>
      <c r="J27" s="3" t="str">
        <f t="shared" si="1"/>
        <v>Sep</v>
      </c>
      <c r="K27" s="3">
        <f t="shared" si="2"/>
        <v>18</v>
      </c>
      <c r="L27" s="3" t="s">
        <v>50</v>
      </c>
      <c r="M27" s="3">
        <v>14</v>
      </c>
      <c r="N27" s="12">
        <v>45</v>
      </c>
      <c r="O27" s="17">
        <v>3</v>
      </c>
      <c r="P27" s="17">
        <v>1</v>
      </c>
    </row>
    <row r="28" spans="1:17" ht="15" customHeight="1" x14ac:dyDescent="0.25">
      <c r="A28" s="3" t="s">
        <v>20</v>
      </c>
      <c r="B28" s="8" t="s">
        <v>74</v>
      </c>
      <c r="C28" s="10" t="s">
        <v>141</v>
      </c>
      <c r="D28" s="3" t="s">
        <v>33</v>
      </c>
      <c r="F28" s="3" t="s">
        <v>71</v>
      </c>
      <c r="G28" s="9">
        <v>43673.083333333336</v>
      </c>
      <c r="H28" s="9">
        <v>43729.083333333336</v>
      </c>
      <c r="I28" s="3">
        <f t="shared" si="0"/>
        <v>2019</v>
      </c>
      <c r="J28" s="3" t="str">
        <f t="shared" si="1"/>
        <v>Sep</v>
      </c>
      <c r="K28" s="3">
        <f t="shared" si="2"/>
        <v>21</v>
      </c>
      <c r="L28" s="3" t="s">
        <v>50</v>
      </c>
      <c r="M28" s="3">
        <v>6</v>
      </c>
      <c r="N28" s="12">
        <v>76</v>
      </c>
      <c r="O28" s="17">
        <v>4</v>
      </c>
      <c r="P28" s="17">
        <v>0</v>
      </c>
    </row>
    <row r="29" spans="1:17" ht="15" customHeight="1" x14ac:dyDescent="0.25">
      <c r="A29" s="3" t="s">
        <v>20</v>
      </c>
      <c r="B29" s="8" t="s">
        <v>75</v>
      </c>
      <c r="C29" s="8" t="s">
        <v>76</v>
      </c>
      <c r="D29" s="3" t="s">
        <v>13</v>
      </c>
      <c r="F29" s="3" t="s">
        <v>71</v>
      </c>
      <c r="G29" s="9">
        <v>43677.083333333336</v>
      </c>
      <c r="H29" s="9">
        <v>43744.083333333336</v>
      </c>
      <c r="I29" s="3">
        <f t="shared" si="0"/>
        <v>2019</v>
      </c>
      <c r="J29" s="3" t="str">
        <f t="shared" si="1"/>
        <v>Oct</v>
      </c>
      <c r="K29" s="3">
        <f t="shared" si="2"/>
        <v>6</v>
      </c>
      <c r="L29" s="3" t="s">
        <v>50</v>
      </c>
      <c r="M29" s="3">
        <v>4</v>
      </c>
      <c r="N29" s="12">
        <v>700</v>
      </c>
      <c r="O29" s="17">
        <f>SUM(O30:O38)</f>
        <v>171</v>
      </c>
      <c r="P29" s="17">
        <f>SUM(P30:P38)</f>
        <v>38</v>
      </c>
    </row>
    <row r="30" spans="1:17" ht="15" customHeight="1" x14ac:dyDescent="0.25">
      <c r="A30" s="3" t="s">
        <v>20</v>
      </c>
      <c r="B30" s="8" t="s">
        <v>77</v>
      </c>
      <c r="C30" s="8" t="s">
        <v>78</v>
      </c>
      <c r="D30" s="3" t="s">
        <v>13</v>
      </c>
      <c r="F30" s="3" t="s">
        <v>71</v>
      </c>
      <c r="G30" s="9">
        <v>43681.083333333336</v>
      </c>
      <c r="H30" s="9">
        <v>43760.083333333336</v>
      </c>
      <c r="I30" s="3">
        <f t="shared" si="0"/>
        <v>2019</v>
      </c>
      <c r="J30" s="3" t="str">
        <f t="shared" si="1"/>
        <v>Oct</v>
      </c>
      <c r="K30" s="3">
        <f t="shared" si="2"/>
        <v>22</v>
      </c>
      <c r="L30" s="3" t="s">
        <v>50</v>
      </c>
      <c r="M30" s="3">
        <v>7</v>
      </c>
      <c r="N30" s="12">
        <v>129</v>
      </c>
      <c r="O30" s="17">
        <v>1</v>
      </c>
      <c r="P30" s="17">
        <v>0</v>
      </c>
    </row>
    <row r="31" spans="1:17" ht="15" customHeight="1" x14ac:dyDescent="0.25">
      <c r="A31" s="3" t="s">
        <v>20</v>
      </c>
      <c r="B31" s="8" t="s">
        <v>79</v>
      </c>
      <c r="C31" s="8" t="s">
        <v>80</v>
      </c>
      <c r="D31" s="3" t="s">
        <v>33</v>
      </c>
      <c r="F31" s="3" t="s">
        <v>71</v>
      </c>
      <c r="G31" s="9">
        <v>43717.083333333336</v>
      </c>
      <c r="H31" s="9">
        <v>43758.083333333336</v>
      </c>
      <c r="I31" s="3">
        <f t="shared" si="0"/>
        <v>2019</v>
      </c>
      <c r="J31" s="3" t="str">
        <f t="shared" si="1"/>
        <v>Oct</v>
      </c>
      <c r="K31" s="3">
        <f t="shared" si="2"/>
        <v>20</v>
      </c>
      <c r="L31" s="3" t="s">
        <v>50</v>
      </c>
      <c r="M31" s="3">
        <v>14</v>
      </c>
      <c r="N31" s="12">
        <v>234</v>
      </c>
      <c r="O31" s="17">
        <v>3</v>
      </c>
      <c r="P31" s="17">
        <v>2</v>
      </c>
    </row>
    <row r="32" spans="1:17" ht="15" customHeight="1" x14ac:dyDescent="0.25">
      <c r="A32" s="3" t="s">
        <v>20</v>
      </c>
      <c r="B32" s="8" t="s">
        <v>81</v>
      </c>
      <c r="C32" s="8" t="s">
        <v>82</v>
      </c>
      <c r="D32" s="3" t="s">
        <v>33</v>
      </c>
      <c r="F32" s="3" t="s">
        <v>71</v>
      </c>
      <c r="G32" s="9">
        <v>43742.083333333336</v>
      </c>
      <c r="H32" s="9">
        <v>43767.041666666664</v>
      </c>
      <c r="I32" s="3">
        <f t="shared" si="0"/>
        <v>2019</v>
      </c>
      <c r="J32" s="3" t="str">
        <f t="shared" si="1"/>
        <v>Oct</v>
      </c>
      <c r="K32" s="3">
        <f t="shared" si="2"/>
        <v>29</v>
      </c>
      <c r="L32" s="3" t="s">
        <v>50</v>
      </c>
      <c r="M32" s="3">
        <v>14</v>
      </c>
      <c r="N32" s="13">
        <v>43</v>
      </c>
      <c r="O32" s="17">
        <v>5</v>
      </c>
      <c r="P32" s="16">
        <v>0</v>
      </c>
    </row>
    <row r="33" spans="1:17" ht="15" customHeight="1" x14ac:dyDescent="0.25">
      <c r="A33" s="3" t="s">
        <v>20</v>
      </c>
      <c r="B33" s="8" t="s">
        <v>83</v>
      </c>
      <c r="C33" s="8" t="s">
        <v>84</v>
      </c>
      <c r="D33" s="3" t="s">
        <v>13</v>
      </c>
      <c r="F33" s="3" t="s">
        <v>71</v>
      </c>
      <c r="G33" s="9">
        <v>43747.083333333336</v>
      </c>
      <c r="H33" s="9">
        <v>43763.083333333336</v>
      </c>
      <c r="I33" s="3">
        <f t="shared" si="0"/>
        <v>2019</v>
      </c>
      <c r="J33" s="3" t="str">
        <f t="shared" si="1"/>
        <v>Oct</v>
      </c>
      <c r="K33" s="3">
        <f t="shared" si="2"/>
        <v>25</v>
      </c>
      <c r="L33" s="3" t="s">
        <v>50</v>
      </c>
      <c r="M33" s="3">
        <v>14</v>
      </c>
      <c r="N33" s="12">
        <v>67</v>
      </c>
      <c r="O33" s="17">
        <v>4</v>
      </c>
      <c r="P33" s="17">
        <v>1</v>
      </c>
    </row>
    <row r="34" spans="1:17" ht="15" customHeight="1" x14ac:dyDescent="0.25">
      <c r="A34" s="3" t="s">
        <v>20</v>
      </c>
      <c r="B34" s="8" t="s">
        <v>85</v>
      </c>
      <c r="C34" s="8" t="s">
        <v>86</v>
      </c>
      <c r="D34" s="3" t="s">
        <v>13</v>
      </c>
      <c r="F34" s="3" t="s">
        <v>71</v>
      </c>
      <c r="G34" s="9">
        <v>43751.083333333336</v>
      </c>
      <c r="H34" s="9">
        <v>43767.041666666664</v>
      </c>
      <c r="I34" s="3">
        <f t="shared" si="0"/>
        <v>2019</v>
      </c>
      <c r="J34" s="3" t="str">
        <f t="shared" si="1"/>
        <v>Oct</v>
      </c>
      <c r="K34" s="3">
        <f t="shared" si="2"/>
        <v>29</v>
      </c>
      <c r="L34" s="3" t="s">
        <v>50</v>
      </c>
      <c r="M34" s="3">
        <v>4</v>
      </c>
      <c r="N34" s="12">
        <v>231</v>
      </c>
      <c r="O34" s="17">
        <v>2</v>
      </c>
      <c r="P34" s="17">
        <v>2</v>
      </c>
    </row>
    <row r="35" spans="1:17" ht="15" customHeight="1" x14ac:dyDescent="0.25">
      <c r="A35" s="3" t="s">
        <v>26</v>
      </c>
      <c r="B35" s="8" t="s">
        <v>87</v>
      </c>
      <c r="C35" s="8" t="s">
        <v>167</v>
      </c>
      <c r="D35" s="3" t="s">
        <v>33</v>
      </c>
      <c r="F35" s="3" t="s">
        <v>71</v>
      </c>
      <c r="G35" s="9">
        <v>43756.083333333336</v>
      </c>
      <c r="H35" s="9">
        <v>43788.041666666664</v>
      </c>
      <c r="I35" s="3">
        <f t="shared" si="0"/>
        <v>2019</v>
      </c>
      <c r="J35" s="3" t="str">
        <f t="shared" si="1"/>
        <v>Nov</v>
      </c>
      <c r="K35" s="3">
        <f t="shared" si="2"/>
        <v>19</v>
      </c>
      <c r="L35" s="3" t="s">
        <v>50</v>
      </c>
      <c r="M35" s="3">
        <v>7</v>
      </c>
      <c r="N35" s="12">
        <v>243</v>
      </c>
      <c r="O35" s="17">
        <v>3</v>
      </c>
      <c r="P35" s="17">
        <v>3</v>
      </c>
    </row>
    <row r="36" spans="1:17" ht="15" customHeight="1" x14ac:dyDescent="0.25">
      <c r="A36" s="3" t="s">
        <v>10</v>
      </c>
      <c r="B36" s="8" t="s">
        <v>88</v>
      </c>
      <c r="C36" s="8" t="s">
        <v>89</v>
      </c>
      <c r="D36" s="3" t="s">
        <v>13</v>
      </c>
      <c r="F36" s="3" t="s">
        <v>14</v>
      </c>
      <c r="G36" s="9">
        <v>43765.083333333336</v>
      </c>
      <c r="H36" s="9">
        <v>43985.083333333336</v>
      </c>
      <c r="I36" s="3">
        <f t="shared" si="0"/>
        <v>2020</v>
      </c>
      <c r="J36" s="3" t="str">
        <f t="shared" si="1"/>
        <v>Jun</v>
      </c>
      <c r="K36" s="3">
        <f t="shared" si="2"/>
        <v>3</v>
      </c>
      <c r="L36" s="3" t="s">
        <v>15</v>
      </c>
      <c r="M36" s="3">
        <v>52</v>
      </c>
      <c r="N36" s="12">
        <f>SUM(N37,N40,N42,N45)</f>
        <v>2329</v>
      </c>
      <c r="O36" s="17">
        <f>SUM(O37,O40,O42,O45)</f>
        <v>137</v>
      </c>
      <c r="P36" s="17">
        <f>SUM(P37,P40,P42,P45)</f>
        <v>28</v>
      </c>
      <c r="Q36" s="19">
        <f t="shared" si="4"/>
        <v>0.20437956204379562</v>
      </c>
    </row>
    <row r="37" spans="1:17" x14ac:dyDescent="0.25">
      <c r="A37" s="3" t="s">
        <v>16</v>
      </c>
      <c r="B37" s="8" t="s">
        <v>90</v>
      </c>
      <c r="C37" s="8" t="s">
        <v>91</v>
      </c>
      <c r="D37" s="3" t="s">
        <v>13</v>
      </c>
      <c r="E37" s="8" t="s">
        <v>92</v>
      </c>
      <c r="F37" s="3" t="s">
        <v>14</v>
      </c>
      <c r="G37" s="9">
        <v>43779.041666666664</v>
      </c>
      <c r="H37" s="9">
        <v>43956.083333333336</v>
      </c>
      <c r="I37" s="3">
        <f t="shared" si="0"/>
        <v>2020</v>
      </c>
      <c r="J37" s="3" t="str">
        <f t="shared" si="1"/>
        <v>May</v>
      </c>
      <c r="K37" s="3">
        <f t="shared" si="2"/>
        <v>5</v>
      </c>
      <c r="L37" s="3" t="s">
        <v>37</v>
      </c>
      <c r="M37" s="3">
        <v>13</v>
      </c>
      <c r="N37" s="12">
        <f>SUM(N38:N39)</f>
        <v>365</v>
      </c>
      <c r="O37" s="17">
        <f>SUM(O38:O39)</f>
        <v>11</v>
      </c>
      <c r="P37" s="17">
        <f>SUM(P38:P39)</f>
        <v>2</v>
      </c>
    </row>
    <row r="38" spans="1:17" x14ac:dyDescent="0.25">
      <c r="A38" s="3" t="s">
        <v>20</v>
      </c>
      <c r="B38" s="8" t="s">
        <v>93</v>
      </c>
      <c r="C38" s="8" t="s">
        <v>94</v>
      </c>
      <c r="D38" s="3" t="s">
        <v>13</v>
      </c>
      <c r="F38" s="3" t="s">
        <v>91</v>
      </c>
      <c r="G38" s="9">
        <v>43807.041666666664</v>
      </c>
      <c r="H38" s="9">
        <v>43856.041666666664</v>
      </c>
      <c r="I38" s="3">
        <f t="shared" si="0"/>
        <v>2020</v>
      </c>
      <c r="J38" s="3" t="str">
        <f t="shared" si="1"/>
        <v>Jan</v>
      </c>
      <c r="K38" s="3">
        <f t="shared" si="2"/>
        <v>26</v>
      </c>
      <c r="L38" s="3" t="s">
        <v>37</v>
      </c>
      <c r="M38" s="3">
        <v>6</v>
      </c>
      <c r="N38" s="12">
        <v>342</v>
      </c>
      <c r="O38" s="17">
        <v>5</v>
      </c>
      <c r="P38" s="17">
        <v>0</v>
      </c>
    </row>
    <row r="39" spans="1:17" ht="15" customHeight="1" x14ac:dyDescent="0.25">
      <c r="A39" s="3" t="s">
        <v>20</v>
      </c>
      <c r="B39" s="8" t="s">
        <v>95</v>
      </c>
      <c r="C39" s="8" t="s">
        <v>96</v>
      </c>
      <c r="D39" s="3" t="s">
        <v>33</v>
      </c>
      <c r="F39" s="3" t="s">
        <v>91</v>
      </c>
      <c r="G39" s="9">
        <v>43817.041666666664</v>
      </c>
      <c r="H39" s="9">
        <v>43869.041666666664</v>
      </c>
      <c r="I39" s="3">
        <f t="shared" si="0"/>
        <v>2020</v>
      </c>
      <c r="J39" s="3" t="str">
        <f t="shared" si="1"/>
        <v>Feb</v>
      </c>
      <c r="K39" s="3">
        <f t="shared" si="2"/>
        <v>8</v>
      </c>
      <c r="L39" s="3" t="s">
        <v>15</v>
      </c>
      <c r="M39" s="3">
        <v>7</v>
      </c>
      <c r="N39" s="12">
        <v>23</v>
      </c>
      <c r="O39" s="17">
        <v>6</v>
      </c>
      <c r="P39" s="17">
        <v>2</v>
      </c>
    </row>
    <row r="40" spans="1:17" ht="15" customHeight="1" x14ac:dyDescent="0.25">
      <c r="A40" s="3" t="s">
        <v>16</v>
      </c>
      <c r="B40" s="8" t="s">
        <v>97</v>
      </c>
      <c r="C40" s="8" t="s">
        <v>98</v>
      </c>
      <c r="D40" s="3" t="s">
        <v>33</v>
      </c>
      <c r="E40" s="8" t="s">
        <v>92</v>
      </c>
      <c r="F40" s="3" t="s">
        <v>14</v>
      </c>
      <c r="G40" s="9">
        <v>43826.041666666664</v>
      </c>
      <c r="H40" s="9">
        <v>43861.041666666664</v>
      </c>
      <c r="I40" s="3">
        <f t="shared" si="0"/>
        <v>2020</v>
      </c>
      <c r="J40" s="3" t="str">
        <f t="shared" si="1"/>
        <v>Jan</v>
      </c>
      <c r="K40" s="3">
        <f t="shared" si="2"/>
        <v>31</v>
      </c>
      <c r="L40" s="3" t="s">
        <v>37</v>
      </c>
      <c r="M40" s="3">
        <v>4</v>
      </c>
      <c r="N40" s="12">
        <v>775</v>
      </c>
      <c r="O40" s="17">
        <v>3</v>
      </c>
      <c r="P40" s="17">
        <v>1</v>
      </c>
    </row>
    <row r="41" spans="1:17" x14ac:dyDescent="0.25">
      <c r="A41" s="3" t="s">
        <v>20</v>
      </c>
      <c r="B41" s="8" t="s">
        <v>99</v>
      </c>
      <c r="C41" s="8" t="s">
        <v>100</v>
      </c>
      <c r="D41" s="3" t="s">
        <v>13</v>
      </c>
      <c r="F41" s="3" t="s">
        <v>98</v>
      </c>
      <c r="G41" s="9">
        <v>43831.041666666664</v>
      </c>
      <c r="H41" s="9">
        <v>43861.041666666664</v>
      </c>
      <c r="I41" s="3">
        <f t="shared" si="0"/>
        <v>2020</v>
      </c>
      <c r="J41" s="3" t="str">
        <f t="shared" si="1"/>
        <v>Jan</v>
      </c>
      <c r="K41" s="3">
        <f t="shared" si="2"/>
        <v>31</v>
      </c>
      <c r="L41" s="3" t="s">
        <v>37</v>
      </c>
      <c r="M41" s="3">
        <v>4</v>
      </c>
      <c r="N41" s="12">
        <v>775</v>
      </c>
      <c r="O41" s="17">
        <v>2</v>
      </c>
      <c r="P41" s="17">
        <v>0</v>
      </c>
    </row>
    <row r="42" spans="1:17" x14ac:dyDescent="0.25">
      <c r="A42" s="3" t="s">
        <v>16</v>
      </c>
      <c r="B42" s="8" t="s">
        <v>101</v>
      </c>
      <c r="C42" s="8" t="s">
        <v>102</v>
      </c>
      <c r="D42" s="3" t="s">
        <v>13</v>
      </c>
      <c r="E42" s="8" t="s">
        <v>92</v>
      </c>
      <c r="F42" s="3" t="s">
        <v>14</v>
      </c>
      <c r="G42" s="9">
        <v>43844.041666666664</v>
      </c>
      <c r="H42" s="9">
        <v>43922.083333333336</v>
      </c>
      <c r="I42" s="3">
        <f t="shared" si="0"/>
        <v>2020</v>
      </c>
      <c r="J42" s="3" t="str">
        <f t="shared" si="1"/>
        <v>Apr</v>
      </c>
      <c r="K42" s="3">
        <f t="shared" si="2"/>
        <v>1</v>
      </c>
      <c r="L42" s="3" t="s">
        <v>15</v>
      </c>
      <c r="M42" s="3">
        <v>23</v>
      </c>
      <c r="N42" s="12">
        <f>SUM(N43:N44)</f>
        <v>277</v>
      </c>
      <c r="O42" s="17">
        <f t="shared" ref="O42:P42" si="5">SUM(O43:O44)</f>
        <v>6</v>
      </c>
      <c r="P42" s="17">
        <f t="shared" si="5"/>
        <v>2</v>
      </c>
    </row>
    <row r="43" spans="1:17" ht="15" customHeight="1" x14ac:dyDescent="0.25">
      <c r="A43" s="3" t="s">
        <v>20</v>
      </c>
      <c r="B43" s="8" t="s">
        <v>103</v>
      </c>
      <c r="C43" s="8" t="s">
        <v>104</v>
      </c>
      <c r="D43" s="3" t="s">
        <v>33</v>
      </c>
      <c r="F43" s="3" t="s">
        <v>102</v>
      </c>
      <c r="G43" s="9">
        <v>43860.041666666664</v>
      </c>
      <c r="H43" s="9">
        <v>43907.041666666664</v>
      </c>
      <c r="I43" s="3">
        <f t="shared" si="0"/>
        <v>2020</v>
      </c>
      <c r="J43" s="3" t="str">
        <f t="shared" si="1"/>
        <v>Mar</v>
      </c>
      <c r="K43" s="3">
        <f t="shared" si="2"/>
        <v>17</v>
      </c>
      <c r="L43" s="3" t="s">
        <v>37</v>
      </c>
      <c r="M43" s="3">
        <v>14</v>
      </c>
      <c r="N43" s="12">
        <v>243</v>
      </c>
      <c r="O43" s="17">
        <v>1</v>
      </c>
      <c r="P43" s="17">
        <v>0</v>
      </c>
    </row>
    <row r="44" spans="1:17" ht="15" customHeight="1" x14ac:dyDescent="0.25">
      <c r="A44" s="3" t="s">
        <v>20</v>
      </c>
      <c r="B44" s="8" t="s">
        <v>105</v>
      </c>
      <c r="C44" s="8" t="s">
        <v>106</v>
      </c>
      <c r="D44" s="3" t="s">
        <v>33</v>
      </c>
      <c r="F44" s="3" t="s">
        <v>102</v>
      </c>
      <c r="G44" s="9">
        <v>43871.041666666664</v>
      </c>
      <c r="H44" s="9">
        <v>43922.083333333336</v>
      </c>
      <c r="I44" s="3">
        <f t="shared" si="0"/>
        <v>2020</v>
      </c>
      <c r="J44" s="3" t="str">
        <f t="shared" si="1"/>
        <v>Apr</v>
      </c>
      <c r="K44" s="3">
        <f t="shared" si="2"/>
        <v>1</v>
      </c>
      <c r="L44" s="3" t="s">
        <v>37</v>
      </c>
      <c r="M44" s="3">
        <v>6</v>
      </c>
      <c r="N44" s="12">
        <v>34</v>
      </c>
      <c r="O44" s="17">
        <v>5</v>
      </c>
      <c r="P44" s="17">
        <v>2</v>
      </c>
    </row>
    <row r="45" spans="1:17" ht="15" customHeight="1" x14ac:dyDescent="0.25">
      <c r="A45" s="3" t="s">
        <v>16</v>
      </c>
      <c r="B45" s="8" t="s">
        <v>107</v>
      </c>
      <c r="C45" s="8" t="s">
        <v>108</v>
      </c>
      <c r="D45" s="3" t="s">
        <v>33</v>
      </c>
      <c r="E45" s="8" t="s">
        <v>92</v>
      </c>
      <c r="F45" s="3" t="s">
        <v>14</v>
      </c>
      <c r="G45" s="9">
        <v>43879.041666666664</v>
      </c>
      <c r="H45" s="9">
        <v>43985.083333333336</v>
      </c>
      <c r="I45" s="3">
        <f t="shared" si="0"/>
        <v>2020</v>
      </c>
      <c r="J45" s="3" t="str">
        <f t="shared" si="1"/>
        <v>Jun</v>
      </c>
      <c r="K45" s="3">
        <f t="shared" si="2"/>
        <v>3</v>
      </c>
      <c r="L45" s="3" t="s">
        <v>37</v>
      </c>
      <c r="M45" s="3">
        <v>12</v>
      </c>
      <c r="N45" s="12">
        <f>SUM(N46:N51)</f>
        <v>912</v>
      </c>
      <c r="O45" s="17">
        <f t="shared" ref="O45:P45" si="6">SUM(O46:O51)</f>
        <v>117</v>
      </c>
      <c r="P45" s="17">
        <f t="shared" si="6"/>
        <v>23</v>
      </c>
    </row>
    <row r="46" spans="1:17" x14ac:dyDescent="0.25">
      <c r="A46" s="3" t="s">
        <v>20</v>
      </c>
      <c r="B46" s="8" t="s">
        <v>109</v>
      </c>
      <c r="C46" s="8" t="s">
        <v>110</v>
      </c>
      <c r="D46" s="3" t="s">
        <v>13</v>
      </c>
      <c r="F46" s="3" t="s">
        <v>108</v>
      </c>
      <c r="G46" s="9">
        <v>43879.041666666664</v>
      </c>
      <c r="H46" s="9">
        <v>43955.083333333336</v>
      </c>
      <c r="I46" s="3">
        <f t="shared" si="0"/>
        <v>2020</v>
      </c>
      <c r="J46" s="3" t="str">
        <f t="shared" si="1"/>
        <v>May</v>
      </c>
      <c r="K46" s="3">
        <f t="shared" si="2"/>
        <v>4</v>
      </c>
      <c r="L46" s="3" t="s">
        <v>37</v>
      </c>
      <c r="M46" s="3">
        <v>3</v>
      </c>
      <c r="N46" s="12">
        <v>342</v>
      </c>
      <c r="O46" s="17">
        <v>3</v>
      </c>
      <c r="P46" s="17">
        <v>2</v>
      </c>
    </row>
    <row r="47" spans="1:17" x14ac:dyDescent="0.25">
      <c r="A47" s="3" t="s">
        <v>20</v>
      </c>
      <c r="B47" s="8" t="s">
        <v>111</v>
      </c>
      <c r="C47" s="8" t="s">
        <v>166</v>
      </c>
      <c r="D47" s="3" t="s">
        <v>13</v>
      </c>
      <c r="F47" s="3" t="s">
        <v>108</v>
      </c>
      <c r="G47" s="9">
        <v>43884.041666666664</v>
      </c>
      <c r="H47" s="9">
        <v>43901.041666666664</v>
      </c>
      <c r="I47" s="3">
        <f t="shared" si="0"/>
        <v>2020</v>
      </c>
      <c r="J47" s="3" t="str">
        <f t="shared" si="1"/>
        <v>Mar</v>
      </c>
      <c r="K47" s="3">
        <f t="shared" si="2"/>
        <v>11</v>
      </c>
      <c r="L47" s="3" t="s">
        <v>37</v>
      </c>
      <c r="M47" s="3">
        <v>14</v>
      </c>
      <c r="N47" s="12">
        <v>48</v>
      </c>
      <c r="O47" s="17">
        <v>14</v>
      </c>
      <c r="P47" s="17">
        <v>7</v>
      </c>
    </row>
    <row r="48" spans="1:17" ht="15" customHeight="1" x14ac:dyDescent="0.25">
      <c r="A48" s="3" t="s">
        <v>20</v>
      </c>
      <c r="B48" s="8" t="s">
        <v>112</v>
      </c>
      <c r="C48" s="8" t="s">
        <v>113</v>
      </c>
      <c r="D48" s="3" t="s">
        <v>33</v>
      </c>
      <c r="F48" s="3" t="s">
        <v>108</v>
      </c>
      <c r="G48" s="9">
        <v>43889.041666666664</v>
      </c>
      <c r="H48" s="9">
        <v>43901.041666666664</v>
      </c>
      <c r="I48" s="3">
        <f t="shared" si="0"/>
        <v>2020</v>
      </c>
      <c r="J48" s="3" t="str">
        <f t="shared" si="1"/>
        <v>Mar</v>
      </c>
      <c r="K48" s="3">
        <f t="shared" si="2"/>
        <v>11</v>
      </c>
      <c r="L48" s="3" t="s">
        <v>37</v>
      </c>
      <c r="M48" s="3">
        <v>6</v>
      </c>
      <c r="N48" s="12">
        <v>343</v>
      </c>
      <c r="O48" s="17">
        <v>3</v>
      </c>
      <c r="P48" s="16">
        <v>0</v>
      </c>
    </row>
    <row r="49" spans="1:17" x14ac:dyDescent="0.25">
      <c r="A49" s="3" t="s">
        <v>20</v>
      </c>
      <c r="B49" s="8" t="s">
        <v>114</v>
      </c>
      <c r="C49" s="8" t="s">
        <v>115</v>
      </c>
      <c r="D49" s="3" t="s">
        <v>13</v>
      </c>
      <c r="F49" s="3" t="s">
        <v>108</v>
      </c>
      <c r="G49" s="9">
        <v>43890.041666666664</v>
      </c>
      <c r="H49" s="9">
        <v>43906.041666666664</v>
      </c>
      <c r="I49" s="3">
        <f t="shared" si="0"/>
        <v>2020</v>
      </c>
      <c r="J49" s="3" t="str">
        <f t="shared" si="1"/>
        <v>Mar</v>
      </c>
      <c r="K49" s="3">
        <f t="shared" si="2"/>
        <v>16</v>
      </c>
      <c r="L49" s="3" t="s">
        <v>37</v>
      </c>
      <c r="M49" s="3">
        <v>7</v>
      </c>
      <c r="N49" s="12">
        <v>22</v>
      </c>
      <c r="O49" s="17">
        <v>4</v>
      </c>
      <c r="P49" s="17">
        <v>1</v>
      </c>
    </row>
    <row r="50" spans="1:17" x14ac:dyDescent="0.25">
      <c r="A50" s="3" t="s">
        <v>20</v>
      </c>
      <c r="B50" s="8" t="s">
        <v>116</v>
      </c>
      <c r="C50" s="8" t="s">
        <v>117</v>
      </c>
      <c r="D50" s="3" t="s">
        <v>13</v>
      </c>
      <c r="F50" s="3" t="s">
        <v>108</v>
      </c>
      <c r="G50" s="9">
        <v>43894.041666666664</v>
      </c>
      <c r="H50" s="9">
        <v>43923.083333333336</v>
      </c>
      <c r="I50" s="3">
        <f t="shared" si="0"/>
        <v>2020</v>
      </c>
      <c r="J50" s="3" t="str">
        <f t="shared" si="1"/>
        <v>Apr</v>
      </c>
      <c r="K50" s="3">
        <f t="shared" si="2"/>
        <v>2</v>
      </c>
      <c r="L50" s="3" t="s">
        <v>37</v>
      </c>
      <c r="M50" s="3">
        <v>7</v>
      </c>
      <c r="N50" s="12">
        <v>123</v>
      </c>
      <c r="O50" s="17">
        <f>SUM(O51:O59)</f>
        <v>92</v>
      </c>
      <c r="P50" s="17">
        <f>SUM(P51:P59)</f>
        <v>10</v>
      </c>
    </row>
    <row r="51" spans="1:17" x14ac:dyDescent="0.25">
      <c r="A51" s="3" t="s">
        <v>20</v>
      </c>
      <c r="B51" s="8" t="s">
        <v>118</v>
      </c>
      <c r="C51" s="8" t="s">
        <v>119</v>
      </c>
      <c r="D51" s="3" t="s">
        <v>13</v>
      </c>
      <c r="F51" s="3" t="s">
        <v>108</v>
      </c>
      <c r="G51" s="9">
        <v>43899.041666666664</v>
      </c>
      <c r="H51" s="9">
        <v>43928.083333333336</v>
      </c>
      <c r="I51" s="3">
        <f t="shared" si="0"/>
        <v>2020</v>
      </c>
      <c r="J51" s="3" t="str">
        <f t="shared" si="1"/>
        <v>Apr</v>
      </c>
      <c r="K51" s="3">
        <f t="shared" si="2"/>
        <v>7</v>
      </c>
      <c r="L51" s="3" t="s">
        <v>37</v>
      </c>
      <c r="M51" s="3">
        <v>6</v>
      </c>
      <c r="N51" s="12">
        <v>34</v>
      </c>
      <c r="O51" s="17">
        <v>1</v>
      </c>
      <c r="P51" s="17">
        <v>3</v>
      </c>
    </row>
    <row r="52" spans="1:17" ht="15" customHeight="1" x14ac:dyDescent="0.25">
      <c r="A52" s="3" t="s">
        <v>10</v>
      </c>
      <c r="B52" s="8" t="s">
        <v>120</v>
      </c>
      <c r="C52" s="8" t="s">
        <v>121</v>
      </c>
      <c r="D52" s="3" t="s">
        <v>13</v>
      </c>
      <c r="F52" s="3" t="s">
        <v>14</v>
      </c>
      <c r="G52" s="9">
        <v>43908.041666666664</v>
      </c>
      <c r="H52" s="9">
        <v>44019.083333333336</v>
      </c>
      <c r="I52" s="3">
        <f t="shared" si="0"/>
        <v>2020</v>
      </c>
      <c r="J52" s="3" t="str">
        <f t="shared" si="1"/>
        <v>Jul</v>
      </c>
      <c r="K52" s="3">
        <f t="shared" si="2"/>
        <v>7</v>
      </c>
      <c r="L52" s="3" t="s">
        <v>15</v>
      </c>
      <c r="M52" s="3">
        <v>7</v>
      </c>
      <c r="N52" s="12">
        <f>SUM(N53,N58)</f>
        <v>952</v>
      </c>
      <c r="O52" s="17">
        <f t="shared" ref="O52:P52" si="7">SUM(O53,O58)</f>
        <v>35</v>
      </c>
      <c r="P52" s="17">
        <f t="shared" si="7"/>
        <v>2</v>
      </c>
      <c r="Q52" s="19">
        <f t="shared" si="4"/>
        <v>5.7142857142857141E-2</v>
      </c>
    </row>
    <row r="53" spans="1:17" x14ac:dyDescent="0.25">
      <c r="A53" s="3" t="s">
        <v>16</v>
      </c>
      <c r="B53" s="8" t="s">
        <v>122</v>
      </c>
      <c r="C53" s="8" t="s">
        <v>123</v>
      </c>
      <c r="D53" s="3" t="s">
        <v>13</v>
      </c>
      <c r="E53" s="8" t="s">
        <v>124</v>
      </c>
      <c r="F53" s="3" t="s">
        <v>14</v>
      </c>
      <c r="G53" s="9">
        <v>43911.041666666664</v>
      </c>
      <c r="H53" s="9">
        <v>44002.083333333336</v>
      </c>
      <c r="I53" s="3">
        <f t="shared" si="0"/>
        <v>2020</v>
      </c>
      <c r="J53" s="3" t="str">
        <f t="shared" si="1"/>
        <v>Jun</v>
      </c>
      <c r="K53" s="3">
        <f t="shared" si="2"/>
        <v>20</v>
      </c>
      <c r="L53" s="3" t="s">
        <v>15</v>
      </c>
      <c r="M53" s="3">
        <v>39</v>
      </c>
      <c r="N53" s="12">
        <f>SUM(N54:N57)</f>
        <v>522</v>
      </c>
      <c r="O53" s="17">
        <f t="shared" ref="O53" si="8">SUM(O54:O57)</f>
        <v>9</v>
      </c>
      <c r="P53" s="17">
        <v>0</v>
      </c>
    </row>
    <row r="54" spans="1:17" ht="15" customHeight="1" x14ac:dyDescent="0.25">
      <c r="A54" s="3" t="s">
        <v>26</v>
      </c>
      <c r="B54" s="8" t="s">
        <v>125</v>
      </c>
      <c r="C54" s="8" t="s">
        <v>126</v>
      </c>
      <c r="D54" s="3" t="s">
        <v>13</v>
      </c>
      <c r="F54" s="3" t="s">
        <v>123</v>
      </c>
      <c r="G54" s="9">
        <v>43915.041666666664</v>
      </c>
      <c r="H54" s="9">
        <v>43944.083333333336</v>
      </c>
      <c r="I54" s="3">
        <f t="shared" si="0"/>
        <v>2020</v>
      </c>
      <c r="J54" s="3" t="str">
        <f t="shared" si="1"/>
        <v>Apr</v>
      </c>
      <c r="K54" s="3">
        <f t="shared" si="2"/>
        <v>23</v>
      </c>
      <c r="L54" s="3" t="s">
        <v>15</v>
      </c>
      <c r="M54" s="3">
        <v>14</v>
      </c>
      <c r="N54" s="12">
        <v>34</v>
      </c>
      <c r="O54" s="17">
        <v>2</v>
      </c>
      <c r="P54" s="17">
        <v>0</v>
      </c>
    </row>
    <row r="55" spans="1:17" x14ac:dyDescent="0.25">
      <c r="A55" s="3" t="s">
        <v>20</v>
      </c>
      <c r="B55" s="8" t="s">
        <v>127</v>
      </c>
      <c r="C55" s="8" t="s">
        <v>128</v>
      </c>
      <c r="D55" s="3" t="s">
        <v>13</v>
      </c>
      <c r="F55" s="3" t="s">
        <v>123</v>
      </c>
      <c r="G55" s="9">
        <v>43916.041666666664</v>
      </c>
      <c r="H55" s="9">
        <v>43945.083333333336</v>
      </c>
      <c r="I55" s="3">
        <f t="shared" si="0"/>
        <v>2020</v>
      </c>
      <c r="J55" s="3" t="str">
        <f t="shared" si="1"/>
        <v>Apr</v>
      </c>
      <c r="K55" s="3">
        <f t="shared" si="2"/>
        <v>24</v>
      </c>
      <c r="L55" s="3" t="s">
        <v>15</v>
      </c>
      <c r="M55" s="3">
        <v>7</v>
      </c>
      <c r="N55" s="12">
        <v>343</v>
      </c>
      <c r="O55" s="17">
        <v>1</v>
      </c>
      <c r="P55" s="17">
        <v>2</v>
      </c>
    </row>
    <row r="56" spans="1:17" x14ac:dyDescent="0.25">
      <c r="A56" s="3" t="s">
        <v>20</v>
      </c>
      <c r="B56" s="8" t="s">
        <v>129</v>
      </c>
      <c r="C56" s="8" t="s">
        <v>130</v>
      </c>
      <c r="D56" s="3" t="s">
        <v>13</v>
      </c>
      <c r="F56" s="3" t="s">
        <v>123</v>
      </c>
      <c r="G56" s="9">
        <v>43922.083333333336</v>
      </c>
      <c r="H56" s="9">
        <v>43951.083333333336</v>
      </c>
      <c r="I56" s="3">
        <f t="shared" si="0"/>
        <v>2020</v>
      </c>
      <c r="J56" s="3" t="str">
        <f t="shared" si="1"/>
        <v>Apr</v>
      </c>
      <c r="K56" s="3">
        <f t="shared" si="2"/>
        <v>30</v>
      </c>
      <c r="L56" s="3" t="s">
        <v>15</v>
      </c>
      <c r="M56" s="3">
        <v>4</v>
      </c>
      <c r="N56" s="12">
        <v>22</v>
      </c>
      <c r="O56" s="17">
        <v>1</v>
      </c>
      <c r="P56" s="17">
        <v>1</v>
      </c>
    </row>
    <row r="57" spans="1:17" ht="15" customHeight="1" x14ac:dyDescent="0.25">
      <c r="A57" s="3" t="s">
        <v>20</v>
      </c>
      <c r="B57" s="8" t="s">
        <v>131</v>
      </c>
      <c r="C57" s="8" t="s">
        <v>132</v>
      </c>
      <c r="D57" s="3" t="s">
        <v>33</v>
      </c>
      <c r="F57" s="3" t="s">
        <v>123</v>
      </c>
      <c r="G57" s="9">
        <v>43926.083333333336</v>
      </c>
      <c r="H57" s="9">
        <v>43955.083333333336</v>
      </c>
      <c r="I57" s="3">
        <f t="shared" si="0"/>
        <v>2020</v>
      </c>
      <c r="J57" s="3" t="str">
        <f t="shared" si="1"/>
        <v>May</v>
      </c>
      <c r="K57" s="3">
        <f t="shared" si="2"/>
        <v>4</v>
      </c>
      <c r="L57" s="3" t="s">
        <v>15</v>
      </c>
      <c r="M57" s="3">
        <v>14</v>
      </c>
      <c r="N57" s="12">
        <v>123</v>
      </c>
      <c r="O57" s="17">
        <v>5</v>
      </c>
      <c r="P57" s="17">
        <v>0</v>
      </c>
    </row>
    <row r="58" spans="1:17" x14ac:dyDescent="0.25">
      <c r="A58" s="3" t="s">
        <v>16</v>
      </c>
      <c r="B58" s="8" t="s">
        <v>133</v>
      </c>
      <c r="C58" s="8" t="s">
        <v>134</v>
      </c>
      <c r="D58" s="3" t="s">
        <v>13</v>
      </c>
      <c r="E58" s="8" t="s">
        <v>124</v>
      </c>
      <c r="F58" s="3" t="s">
        <v>14</v>
      </c>
      <c r="G58" s="9">
        <v>43927.083333333336</v>
      </c>
      <c r="H58" s="9">
        <v>44019.083333333336</v>
      </c>
      <c r="I58" s="3">
        <f t="shared" si="0"/>
        <v>2020</v>
      </c>
      <c r="J58" s="3" t="str">
        <f t="shared" si="1"/>
        <v>Jul</v>
      </c>
      <c r="K58" s="3">
        <f t="shared" si="2"/>
        <v>7</v>
      </c>
      <c r="L58" s="3" t="s">
        <v>15</v>
      </c>
      <c r="M58" s="3">
        <v>7</v>
      </c>
      <c r="N58" s="12">
        <f>SUM(N59:N61)</f>
        <v>430</v>
      </c>
      <c r="O58" s="17">
        <f t="shared" ref="O58" si="9">SUM(O59:O61)</f>
        <v>26</v>
      </c>
      <c r="P58" s="17">
        <v>2</v>
      </c>
    </row>
    <row r="59" spans="1:17" ht="15" customHeight="1" x14ac:dyDescent="0.25">
      <c r="A59" s="3" t="s">
        <v>26</v>
      </c>
      <c r="B59" s="8" t="s">
        <v>135</v>
      </c>
      <c r="C59" s="8" t="s">
        <v>140</v>
      </c>
      <c r="D59" s="3" t="s">
        <v>13</v>
      </c>
      <c r="F59" s="3" t="s">
        <v>134</v>
      </c>
      <c r="G59" s="9">
        <v>43985.083333333336</v>
      </c>
      <c r="H59" s="9">
        <v>44015.083333333336</v>
      </c>
      <c r="I59" s="3">
        <f t="shared" si="0"/>
        <v>2020</v>
      </c>
      <c r="J59" s="3" t="str">
        <f t="shared" si="1"/>
        <v>Jul</v>
      </c>
      <c r="K59" s="3">
        <f t="shared" si="2"/>
        <v>3</v>
      </c>
      <c r="L59" s="3" t="s">
        <v>15</v>
      </c>
      <c r="M59" s="3">
        <v>4</v>
      </c>
      <c r="N59" s="12">
        <v>65</v>
      </c>
      <c r="O59" s="17">
        <v>12</v>
      </c>
      <c r="P59" s="17">
        <v>0</v>
      </c>
    </row>
    <row r="60" spans="1:17" ht="15" customHeight="1" x14ac:dyDescent="0.25">
      <c r="A60" s="3" t="s">
        <v>20</v>
      </c>
      <c r="B60" s="8" t="s">
        <v>136</v>
      </c>
      <c r="C60" s="8" t="s">
        <v>171</v>
      </c>
      <c r="D60" s="3" t="s">
        <v>33</v>
      </c>
      <c r="F60" s="3" t="s">
        <v>134</v>
      </c>
      <c r="G60" s="9">
        <v>43988.083333333336</v>
      </c>
      <c r="H60" s="9">
        <v>44018.083333333336</v>
      </c>
      <c r="I60" s="3">
        <f t="shared" si="0"/>
        <v>2020</v>
      </c>
      <c r="J60" s="3" t="str">
        <f t="shared" si="1"/>
        <v>Jul</v>
      </c>
      <c r="K60" s="3">
        <f t="shared" si="2"/>
        <v>6</v>
      </c>
      <c r="L60" s="3" t="s">
        <v>15</v>
      </c>
      <c r="M60" s="3">
        <v>7</v>
      </c>
      <c r="N60" s="12">
        <v>343</v>
      </c>
      <c r="O60" s="17">
        <v>8</v>
      </c>
      <c r="P60" s="17">
        <v>0</v>
      </c>
    </row>
    <row r="61" spans="1:17" ht="15" customHeight="1" x14ac:dyDescent="0.25">
      <c r="A61" s="3" t="s">
        <v>20</v>
      </c>
      <c r="B61" s="8" t="s">
        <v>137</v>
      </c>
      <c r="C61" s="8" t="s">
        <v>170</v>
      </c>
      <c r="D61" s="3" t="s">
        <v>33</v>
      </c>
      <c r="F61" s="3" t="s">
        <v>134</v>
      </c>
      <c r="G61" s="9">
        <v>43992.083333333336</v>
      </c>
      <c r="H61" s="9">
        <v>44019.083333333336</v>
      </c>
      <c r="I61" s="3">
        <f t="shared" si="0"/>
        <v>2020</v>
      </c>
      <c r="J61" s="3" t="str">
        <f t="shared" si="1"/>
        <v>Jul</v>
      </c>
      <c r="K61" s="3">
        <f t="shared" si="2"/>
        <v>7</v>
      </c>
      <c r="L61" s="3" t="s">
        <v>15</v>
      </c>
      <c r="M61" s="3">
        <v>4</v>
      </c>
      <c r="N61" s="12">
        <v>22</v>
      </c>
      <c r="O61" s="17">
        <v>6</v>
      </c>
      <c r="P61" s="17">
        <v>4</v>
      </c>
    </row>
    <row r="62" spans="1:17" x14ac:dyDescent="0.25">
      <c r="A62" s="4"/>
      <c r="B62" s="4">
        <f>COUNTA(B2:B61)</f>
        <v>60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18"/>
      <c r="P62" s="18"/>
      <c r="Q62" s="18"/>
    </row>
    <row r="63" spans="1:17" x14ac:dyDescent="0.25">
      <c r="A63" s="6" t="s">
        <v>138</v>
      </c>
    </row>
    <row r="64" spans="1:17" x14ac:dyDescent="0.25">
      <c r="A64" s="7" t="s">
        <v>139</v>
      </c>
    </row>
  </sheetData>
  <hyperlinks>
    <hyperlink ref="B2" r:id="rId1" xr:uid="{00000000-0004-0000-0600-000000000000}"/>
    <hyperlink ref="C2" r:id="rId2" xr:uid="{00000000-0004-0000-0600-000001000000}"/>
    <hyperlink ref="B3" r:id="rId3" xr:uid="{00000000-0004-0000-0600-000002000000}"/>
    <hyperlink ref="C3" r:id="rId4" xr:uid="{00000000-0004-0000-0600-000003000000}"/>
    <hyperlink ref="E3" r:id="rId5" xr:uid="{00000000-0004-0000-0600-000004000000}"/>
    <hyperlink ref="B4" r:id="rId6" xr:uid="{00000000-0004-0000-0600-000005000000}"/>
    <hyperlink ref="C4" r:id="rId7" xr:uid="{00000000-0004-0000-0600-000006000000}"/>
    <hyperlink ref="B5" r:id="rId8" xr:uid="{00000000-0004-0000-0600-000007000000}"/>
    <hyperlink ref="C5" r:id="rId9" display="Use the Battery object to represents the properties a device's battery" xr:uid="{00000000-0004-0000-0600-000008000000}"/>
    <hyperlink ref="B6" r:id="rId10" xr:uid="{00000000-0004-0000-0600-000009000000}"/>
    <hyperlink ref="C6" r:id="rId11" xr:uid="{00000000-0004-0000-0600-00000A000000}"/>
    <hyperlink ref="E6" r:id="rId12" xr:uid="{00000000-0004-0000-0600-00000B000000}"/>
    <hyperlink ref="B7" r:id="rId13" xr:uid="{00000000-0004-0000-0600-00000C000000}"/>
    <hyperlink ref="C7" r:id="rId14" xr:uid="{00000000-0004-0000-0600-00000D000000}"/>
    <hyperlink ref="B8" r:id="rId15" xr:uid="{00000000-0004-0000-0600-00000E000000}"/>
    <hyperlink ref="C8" r:id="rId16" xr:uid="{00000000-0004-0000-0600-00000F000000}"/>
    <hyperlink ref="B9" r:id="rId17" xr:uid="{00000000-0004-0000-0600-000010000000}"/>
    <hyperlink ref="C9" r:id="rId18" xr:uid="{00000000-0004-0000-0600-000011000000}"/>
    <hyperlink ref="B10" r:id="rId19" xr:uid="{00000000-0004-0000-0600-000012000000}"/>
    <hyperlink ref="C10" r:id="rId20" xr:uid="{00000000-0004-0000-0600-000013000000}"/>
    <hyperlink ref="E10" r:id="rId21" xr:uid="{00000000-0004-0000-0600-000014000000}"/>
    <hyperlink ref="B11" r:id="rId22" xr:uid="{00000000-0004-0000-0600-000015000000}"/>
    <hyperlink ref="C11" r:id="rId23" xr:uid="{00000000-0004-0000-0600-000016000000}"/>
    <hyperlink ref="B12" r:id="rId24" xr:uid="{00000000-0004-0000-0600-000017000000}"/>
    <hyperlink ref="C12" r:id="rId25" xr:uid="{00000000-0004-0000-0600-000018000000}"/>
    <hyperlink ref="B13" r:id="rId26" xr:uid="{00000000-0004-0000-0600-000019000000}"/>
    <hyperlink ref="C13" r:id="rId27" xr:uid="{00000000-0004-0000-0600-00001A000000}"/>
    <hyperlink ref="B14" r:id="rId28" xr:uid="{00000000-0004-0000-0600-00001B000000}"/>
    <hyperlink ref="C14" r:id="rId29" xr:uid="{00000000-0004-0000-0600-00001C000000}"/>
    <hyperlink ref="B15" r:id="rId30" xr:uid="{00000000-0004-0000-0600-00001D000000}"/>
    <hyperlink ref="C15" r:id="rId31" display="As a user, I want to see feedback from FitBand if the connection is okay" xr:uid="{00000000-0004-0000-0600-00001E000000}"/>
    <hyperlink ref="B16" r:id="rId32" xr:uid="{00000000-0004-0000-0600-00001F000000}"/>
    <hyperlink ref="C16" r:id="rId33" xr:uid="{00000000-0004-0000-0600-000020000000}"/>
    <hyperlink ref="B17" r:id="rId34" xr:uid="{00000000-0004-0000-0600-000021000000}"/>
    <hyperlink ref="C17" r:id="rId35" xr:uid="{00000000-0004-0000-0600-000022000000}"/>
    <hyperlink ref="B18" r:id="rId36" xr:uid="{00000000-0004-0000-0600-000023000000}"/>
    <hyperlink ref="C18" r:id="rId37" xr:uid="{00000000-0004-0000-0600-000024000000}"/>
    <hyperlink ref="E18" r:id="rId38" xr:uid="{00000000-0004-0000-0600-000025000000}"/>
    <hyperlink ref="B19" r:id="rId39" xr:uid="{00000000-0004-0000-0600-000026000000}"/>
    <hyperlink ref="C19" r:id="rId40" xr:uid="{00000000-0004-0000-0600-000027000000}"/>
    <hyperlink ref="B20" r:id="rId41" xr:uid="{00000000-0004-0000-0600-000028000000}"/>
    <hyperlink ref="C20" r:id="rId42" xr:uid="{00000000-0004-0000-0600-000029000000}"/>
    <hyperlink ref="B21" r:id="rId43" xr:uid="{00000000-0004-0000-0600-00002A000000}"/>
    <hyperlink ref="C21" r:id="rId44" xr:uid="{00000000-0004-0000-0600-00002B000000}"/>
    <hyperlink ref="B22" r:id="rId45" xr:uid="{00000000-0004-0000-0600-00002C000000}"/>
    <hyperlink ref="C22" r:id="rId46" xr:uid="{00000000-0004-0000-0600-00002D000000}"/>
    <hyperlink ref="B23" r:id="rId47" xr:uid="{00000000-0004-0000-0600-00002E000000}"/>
    <hyperlink ref="C23" r:id="rId48" xr:uid="{00000000-0004-0000-0600-00002F000000}"/>
    <hyperlink ref="B24" r:id="rId49" xr:uid="{00000000-0004-0000-0600-000030000000}"/>
    <hyperlink ref="C24" r:id="rId50" xr:uid="{00000000-0004-0000-0600-000031000000}"/>
    <hyperlink ref="B25" r:id="rId51" xr:uid="{00000000-0004-0000-0600-000032000000}"/>
    <hyperlink ref="C25" r:id="rId52" xr:uid="{00000000-0004-0000-0600-000033000000}"/>
    <hyperlink ref="B26" r:id="rId53" xr:uid="{00000000-0004-0000-0600-000034000000}"/>
    <hyperlink ref="C26" r:id="rId54" xr:uid="{00000000-0004-0000-0600-000035000000}"/>
    <hyperlink ref="E26" r:id="rId55" xr:uid="{00000000-0004-0000-0600-000036000000}"/>
    <hyperlink ref="B27" r:id="rId56" xr:uid="{00000000-0004-0000-0600-000037000000}"/>
    <hyperlink ref="C27" r:id="rId57" xr:uid="{00000000-0004-0000-0600-000038000000}"/>
    <hyperlink ref="B28" r:id="rId58" xr:uid="{00000000-0004-0000-0600-000039000000}"/>
    <hyperlink ref="C28" r:id="rId59" display="Calculate burned calories based on user’s weight and steps, and accumulates data monthly, daily and hourly" xr:uid="{00000000-0004-0000-0600-00003A000000}"/>
    <hyperlink ref="B29" r:id="rId60" xr:uid="{00000000-0004-0000-0600-00003B000000}"/>
    <hyperlink ref="C29" r:id="rId61" xr:uid="{00000000-0004-0000-0600-00003C000000}"/>
    <hyperlink ref="B30" r:id="rId62" xr:uid="{00000000-0004-0000-0600-00003D000000}"/>
    <hyperlink ref="C30" r:id="rId63" xr:uid="{00000000-0004-0000-0600-00003E000000}"/>
    <hyperlink ref="B31" r:id="rId64" xr:uid="{00000000-0004-0000-0600-00003F000000}"/>
    <hyperlink ref="C31" r:id="rId65" xr:uid="{00000000-0004-0000-0600-000040000000}"/>
    <hyperlink ref="B32" r:id="rId66" xr:uid="{00000000-0004-0000-0600-000041000000}"/>
    <hyperlink ref="C32" r:id="rId67" xr:uid="{00000000-0004-0000-0600-000042000000}"/>
    <hyperlink ref="B33" r:id="rId68" xr:uid="{00000000-0004-0000-0600-000043000000}"/>
    <hyperlink ref="C33" r:id="rId69" xr:uid="{00000000-0004-0000-0600-000044000000}"/>
    <hyperlink ref="B34" r:id="rId70" xr:uid="{00000000-0004-0000-0600-000045000000}"/>
    <hyperlink ref="C34" r:id="rId71" xr:uid="{00000000-0004-0000-0600-000046000000}"/>
    <hyperlink ref="B35" r:id="rId72" xr:uid="{00000000-0004-0000-0600-000047000000}"/>
    <hyperlink ref="C35" r:id="rId73" display="As a user, i want to install the app, and pair the mobile device with FitBand" xr:uid="{00000000-0004-0000-0600-000048000000}"/>
    <hyperlink ref="B36" r:id="rId74" xr:uid="{00000000-0004-0000-0600-000049000000}"/>
    <hyperlink ref="C36" r:id="rId75" xr:uid="{00000000-0004-0000-0600-00004A000000}"/>
    <hyperlink ref="B37" r:id="rId76" xr:uid="{00000000-0004-0000-0600-00004B000000}"/>
    <hyperlink ref="C37" r:id="rId77" xr:uid="{00000000-0004-0000-0600-00004C000000}"/>
    <hyperlink ref="E37" r:id="rId78" xr:uid="{00000000-0004-0000-0600-00004D000000}"/>
    <hyperlink ref="B38" r:id="rId79" xr:uid="{00000000-0004-0000-0600-00004E000000}"/>
    <hyperlink ref="C38" r:id="rId80" xr:uid="{00000000-0004-0000-0600-00004F000000}"/>
    <hyperlink ref="B39" r:id="rId81" xr:uid="{00000000-0004-0000-0600-000050000000}"/>
    <hyperlink ref="C39" r:id="rId82" xr:uid="{00000000-0004-0000-0600-000051000000}"/>
    <hyperlink ref="B40" r:id="rId83" xr:uid="{00000000-0004-0000-0600-000052000000}"/>
    <hyperlink ref="C40" r:id="rId84" xr:uid="{00000000-0004-0000-0600-000053000000}"/>
    <hyperlink ref="E40" r:id="rId85" xr:uid="{00000000-0004-0000-0600-000054000000}"/>
    <hyperlink ref="B41" r:id="rId86" xr:uid="{00000000-0004-0000-0600-000055000000}"/>
    <hyperlink ref="C41" r:id="rId87" xr:uid="{00000000-0004-0000-0600-000056000000}"/>
    <hyperlink ref="B42" r:id="rId88" xr:uid="{00000000-0004-0000-0600-000057000000}"/>
    <hyperlink ref="C42" r:id="rId89" xr:uid="{00000000-0004-0000-0600-000058000000}"/>
    <hyperlink ref="E42" r:id="rId90" xr:uid="{00000000-0004-0000-0600-000059000000}"/>
    <hyperlink ref="B43" r:id="rId91" xr:uid="{00000000-0004-0000-0600-00005A000000}"/>
    <hyperlink ref="C43" r:id="rId92" xr:uid="{00000000-0004-0000-0600-00005B000000}"/>
    <hyperlink ref="B44" r:id="rId93" xr:uid="{00000000-0004-0000-0600-00005C000000}"/>
    <hyperlink ref="C44" r:id="rId94" xr:uid="{00000000-0004-0000-0600-00005D000000}"/>
    <hyperlink ref="B45" r:id="rId95" xr:uid="{00000000-0004-0000-0600-00005E000000}"/>
    <hyperlink ref="C45" r:id="rId96" xr:uid="{00000000-0004-0000-0600-00005F000000}"/>
    <hyperlink ref="E45" r:id="rId97" xr:uid="{00000000-0004-0000-0600-000060000000}"/>
    <hyperlink ref="B46" r:id="rId98" xr:uid="{00000000-0004-0000-0600-000061000000}"/>
    <hyperlink ref="C46" r:id="rId99" xr:uid="{00000000-0004-0000-0600-000062000000}"/>
    <hyperlink ref="B47" r:id="rId100" xr:uid="{00000000-0004-0000-0600-000063000000}"/>
    <hyperlink ref="C47" r:id="rId101" display="Build-in humidity sensor" xr:uid="{00000000-0004-0000-0600-000064000000}"/>
    <hyperlink ref="B48" r:id="rId102" xr:uid="{00000000-0004-0000-0600-000065000000}"/>
    <hyperlink ref="C48" r:id="rId103" xr:uid="{00000000-0004-0000-0600-000066000000}"/>
    <hyperlink ref="B49" r:id="rId104" xr:uid="{00000000-0004-0000-0600-000067000000}"/>
    <hyperlink ref="C49" r:id="rId105" xr:uid="{00000000-0004-0000-0600-000068000000}"/>
    <hyperlink ref="B50" r:id="rId106" xr:uid="{00000000-0004-0000-0600-000069000000}"/>
    <hyperlink ref="C50" r:id="rId107" xr:uid="{00000000-0004-0000-0600-00006A000000}"/>
    <hyperlink ref="B51" r:id="rId108" xr:uid="{00000000-0004-0000-0600-00006B000000}"/>
    <hyperlink ref="C51" r:id="rId109" xr:uid="{00000000-0004-0000-0600-00006C000000}"/>
    <hyperlink ref="B52" r:id="rId110" xr:uid="{00000000-0004-0000-0600-00006D000000}"/>
    <hyperlink ref="C52" r:id="rId111" xr:uid="{00000000-0004-0000-0600-00006E000000}"/>
    <hyperlink ref="B53" r:id="rId112" xr:uid="{00000000-0004-0000-0600-00006F000000}"/>
    <hyperlink ref="C53" r:id="rId113" xr:uid="{00000000-0004-0000-0600-000070000000}"/>
    <hyperlink ref="E53" r:id="rId114" xr:uid="{00000000-0004-0000-0600-000071000000}"/>
    <hyperlink ref="B54" r:id="rId115" xr:uid="{00000000-0004-0000-0600-000072000000}"/>
    <hyperlink ref="C54" r:id="rId116" xr:uid="{00000000-0004-0000-0600-000073000000}"/>
    <hyperlink ref="B55" r:id="rId117" xr:uid="{00000000-0004-0000-0600-000074000000}"/>
    <hyperlink ref="C55" r:id="rId118" xr:uid="{00000000-0004-0000-0600-000075000000}"/>
    <hyperlink ref="B56" r:id="rId119" xr:uid="{00000000-0004-0000-0600-000076000000}"/>
    <hyperlink ref="C56" r:id="rId120" xr:uid="{00000000-0004-0000-0600-000077000000}"/>
    <hyperlink ref="B57" r:id="rId121" xr:uid="{00000000-0004-0000-0600-000078000000}"/>
    <hyperlink ref="C57" r:id="rId122" xr:uid="{00000000-0004-0000-0600-000079000000}"/>
    <hyperlink ref="B58" r:id="rId123" xr:uid="{00000000-0004-0000-0600-00007A000000}"/>
    <hyperlink ref="C58" r:id="rId124" xr:uid="{00000000-0004-0000-0600-00007B000000}"/>
    <hyperlink ref="E58" r:id="rId125" xr:uid="{00000000-0004-0000-0600-00007C000000}"/>
    <hyperlink ref="B59" r:id="rId126" xr:uid="{00000000-0004-0000-0600-00007D000000}"/>
    <hyperlink ref="C59" r:id="rId127" display="As a user, I want my FitBand to integrate with my open source Smart Home system, so I can control home appliances" xr:uid="{00000000-0004-0000-0600-00007E000000}"/>
    <hyperlink ref="B60" r:id="rId128" xr:uid="{00000000-0004-0000-0600-00007F000000}"/>
    <hyperlink ref="C60" r:id="rId129" display="Add Smart CoffeeMachine control panel to the FitBand interface" xr:uid="{00000000-0004-0000-0600-000080000000}"/>
    <hyperlink ref="B61" r:id="rId130" xr:uid="{00000000-0004-0000-0600-000081000000}"/>
    <hyperlink ref="C61" r:id="rId131" display="Add ability to control the Smart window blinds and shades from FitBand" xr:uid="{00000000-0004-0000-0600-000082000000}"/>
    <hyperlink ref="A64" r:id="rId132" xr:uid="{00000000-0004-0000-0600-000083000000}"/>
  </hyperlinks>
  <pageMargins left="0.7" right="0.7" top="0.75" bottom="0.75" header="0.3" footer="0.3"/>
  <pageSetup orientation="portrait" r:id="rId133"/>
  <headerFooter>
    <oddHeader>&amp;L&amp;"-,Bold"&amp;9Better Excel (Current fields) (FitBand Inc.)&amp;R&amp;9Generated with the Better Excel Plugin for JIRAFri Jun 28 12:37:34 CEST 2019</oddHeader>
    <oddFooter>&amp;C&amp;9Page &amp;P</oddFooter>
  </headerFooter>
  <ignoredErrors>
    <ignoredError sqref="N37:P37 N6:O6 O50:P50 P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3</vt:i4>
      </vt:variant>
    </vt:vector>
  </HeadingPairs>
  <TitlesOfParts>
    <vt:vector size="7" baseType="lpstr">
      <vt:lpstr>Resource Utilization</vt:lpstr>
      <vt:lpstr>Resource Cost</vt:lpstr>
      <vt:lpstr>Status Report</vt:lpstr>
      <vt:lpstr>Issue Navigator</vt:lpstr>
      <vt:lpstr>Resource Utilization Chart</vt:lpstr>
      <vt:lpstr>Resource Cost Chart</vt:lpstr>
      <vt:lpstr>Status Report Chart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Zsuzsa Galicza</cp:lastModifiedBy>
  <cp:lastPrinted>2014-02-11T12:39:58Z</cp:lastPrinted>
  <dcterms:created xsi:type="dcterms:W3CDTF">2014-02-11T09:14:01Z</dcterms:created>
  <dcterms:modified xsi:type="dcterms:W3CDTF">2021-12-20T11:37:34Z</dcterms:modified>
</cp:coreProperties>
</file>